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el\Desktop\Transf. Háj IV\SP\"/>
    </mc:Choice>
  </mc:AlternateContent>
  <bookViews>
    <workbookView xWindow="0" yWindow="0" windowWidth="38400" windowHeight="17835" activeTab="1"/>
  </bookViews>
  <sheets>
    <sheet name="Rekapitulace stavby" sheetId="1" r:id="rId1"/>
    <sheet name="193.1 - Vytápění" sheetId="2" r:id="rId2"/>
  </sheets>
  <definedNames>
    <definedName name="_xlnm._FilterDatabase" localSheetId="1" hidden="1">'193.1 - Vytápění'!$C$121:$K$313</definedName>
    <definedName name="_xlnm.Print_Titles" localSheetId="1">'193.1 - Vytápění'!$121:$121</definedName>
    <definedName name="_xlnm.Print_Titles" localSheetId="0">'Rekapitulace stavby'!$92:$92</definedName>
    <definedName name="_xlnm.Print_Area" localSheetId="1">'193.1 - Vytápění'!$C$4:$J$76,'193.1 - Vytápění'!$C$82:$J$103,'193.1 - Vytápění'!$C$109:$J$313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F37" i="2" s="1"/>
  <c r="BH125" i="2"/>
  <c r="F36" i="2" s="1"/>
  <c r="BG125" i="2"/>
  <c r="BF125" i="2"/>
  <c r="T125" i="2"/>
  <c r="R125" i="2"/>
  <c r="P125" i="2"/>
  <c r="J119" i="2"/>
  <c r="J118" i="2"/>
  <c r="F116" i="2"/>
  <c r="E114" i="2"/>
  <c r="J92" i="2"/>
  <c r="J91" i="2"/>
  <c r="F89" i="2"/>
  <c r="E87" i="2"/>
  <c r="J18" i="2"/>
  <c r="E18" i="2"/>
  <c r="F119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J276" i="2"/>
  <c r="J264" i="2"/>
  <c r="BK255" i="2"/>
  <c r="J249" i="2"/>
  <c r="J240" i="2"/>
  <c r="J231" i="2"/>
  <c r="BK216" i="2"/>
  <c r="J209" i="2"/>
  <c r="BK202" i="2"/>
  <c r="BK191" i="2"/>
  <c r="BK182" i="2"/>
  <c r="BK176" i="2"/>
  <c r="J169" i="2"/>
  <c r="J161" i="2"/>
  <c r="BK153" i="2"/>
  <c r="J150" i="2"/>
  <c r="BK140" i="2"/>
  <c r="BK134" i="2"/>
  <c r="BK131" i="2"/>
  <c r="BK128" i="2"/>
  <c r="BK125" i="2"/>
  <c r="BK313" i="2"/>
  <c r="J313" i="2"/>
  <c r="BK312" i="2"/>
  <c r="J312" i="2"/>
  <c r="BK309" i="2"/>
  <c r="J309" i="2"/>
  <c r="BK308" i="2"/>
  <c r="J308" i="2"/>
  <c r="BK305" i="2"/>
  <c r="J305" i="2"/>
  <c r="J302" i="2"/>
  <c r="J299" i="2"/>
  <c r="J296" i="2"/>
  <c r="J294" i="2"/>
  <c r="J291" i="2"/>
  <c r="BK288" i="2"/>
  <c r="BK285" i="2"/>
  <c r="BK282" i="2"/>
  <c r="J279" i="2"/>
  <c r="J273" i="2"/>
  <c r="J270" i="2"/>
  <c r="BK264" i="2"/>
  <c r="J261" i="2"/>
  <c r="J255" i="2"/>
  <c r="BK249" i="2"/>
  <c r="J246" i="2"/>
  <c r="BK240" i="2"/>
  <c r="BK234" i="2"/>
  <c r="BK231" i="2"/>
  <c r="J228" i="2"/>
  <c r="J225" i="2"/>
  <c r="J221" i="2"/>
  <c r="J216" i="2"/>
  <c r="J211" i="2"/>
  <c r="BK209" i="2"/>
  <c r="J208" i="2"/>
  <c r="J202" i="2"/>
  <c r="BK194" i="2"/>
  <c r="BK187" i="2"/>
  <c r="J185" i="2"/>
  <c r="BK179" i="2"/>
  <c r="BK173" i="2"/>
  <c r="J173" i="2"/>
  <c r="J167" i="2"/>
  <c r="BK161" i="2"/>
  <c r="BK157" i="2"/>
  <c r="J157" i="2"/>
  <c r="J153" i="2"/>
  <c r="BK150" i="2"/>
  <c r="J149" i="2"/>
  <c r="BK144" i="2"/>
  <c r="J140" i="2"/>
  <c r="BK136" i="2"/>
  <c r="J134" i="2"/>
  <c r="BK132" i="2"/>
  <c r="J131" i="2"/>
  <c r="BK129" i="2"/>
  <c r="J127" i="2"/>
  <c r="J126" i="2"/>
  <c r="J125" i="2"/>
  <c r="F35" i="2"/>
  <c r="J34" i="2"/>
  <c r="BK276" i="2"/>
  <c r="BK267" i="2"/>
  <c r="BK258" i="2"/>
  <c r="BK252" i="2"/>
  <c r="BK243" i="2"/>
  <c r="J237" i="2"/>
  <c r="BK225" i="2"/>
  <c r="J218" i="2"/>
  <c r="J210" i="2"/>
  <c r="J205" i="2"/>
  <c r="J199" i="2"/>
  <c r="J187" i="2"/>
  <c r="J179" i="2"/>
  <c r="BK167" i="2"/>
  <c r="BK159" i="2"/>
  <c r="BK155" i="2"/>
  <c r="J151" i="2"/>
  <c r="J145" i="2"/>
  <c r="J139" i="2"/>
  <c r="J133" i="2"/>
  <c r="J130" i="2"/>
  <c r="BK127" i="2"/>
  <c r="AS94" i="1"/>
  <c r="BK302" i="2"/>
  <c r="BK299" i="2"/>
  <c r="BK296" i="2"/>
  <c r="BK294" i="2"/>
  <c r="BK291" i="2"/>
  <c r="J288" i="2"/>
  <c r="J285" i="2"/>
  <c r="J282" i="2"/>
  <c r="BK279" i="2"/>
  <c r="BK273" i="2"/>
  <c r="BK270" i="2"/>
  <c r="J267" i="2"/>
  <c r="BK261" i="2"/>
  <c r="J258" i="2"/>
  <c r="J252" i="2"/>
  <c r="BK246" i="2"/>
  <c r="J243" i="2"/>
  <c r="BK237" i="2"/>
  <c r="J234" i="2"/>
  <c r="BK228" i="2"/>
  <c r="BK221" i="2"/>
  <c r="BK218" i="2"/>
  <c r="BK211" i="2"/>
  <c r="BK210" i="2"/>
  <c r="BK208" i="2"/>
  <c r="BK205" i="2"/>
  <c r="BK199" i="2"/>
  <c r="J194" i="2"/>
  <c r="J191" i="2"/>
  <c r="BK185" i="2"/>
  <c r="J182" i="2"/>
  <c r="J176" i="2"/>
  <c r="BK169" i="2"/>
  <c r="BK165" i="2"/>
  <c r="J165" i="2"/>
  <c r="J159" i="2"/>
  <c r="J155" i="2"/>
  <c r="BK151" i="2"/>
  <c r="BK149" i="2"/>
  <c r="BK145" i="2"/>
  <c r="J144" i="2"/>
  <c r="BK139" i="2"/>
  <c r="J136" i="2"/>
  <c r="BK133" i="2"/>
  <c r="J132" i="2"/>
  <c r="BK130" i="2"/>
  <c r="J129" i="2"/>
  <c r="J128" i="2"/>
  <c r="BK126" i="2"/>
  <c r="F34" i="2" l="1"/>
  <c r="BA95" i="1" s="1"/>
  <c r="BA94" i="1" s="1"/>
  <c r="W30" i="1" s="1"/>
  <c r="BK124" i="2"/>
  <c r="R124" i="2"/>
  <c r="T124" i="2"/>
  <c r="T135" i="2"/>
  <c r="P186" i="2"/>
  <c r="P217" i="2"/>
  <c r="P135" i="2"/>
  <c r="BK217" i="2"/>
  <c r="J217" i="2" s="1"/>
  <c r="J101" i="2" s="1"/>
  <c r="BK295" i="2"/>
  <c r="J295" i="2"/>
  <c r="J102" i="2"/>
  <c r="P295" i="2"/>
  <c r="P124" i="2"/>
  <c r="BK135" i="2"/>
  <c r="J135" i="2" s="1"/>
  <c r="J99" i="2" s="1"/>
  <c r="BK186" i="2"/>
  <c r="J186" i="2"/>
  <c r="J100" i="2"/>
  <c r="T186" i="2"/>
  <c r="T217" i="2"/>
  <c r="T295" i="2"/>
  <c r="R135" i="2"/>
  <c r="R186" i="2"/>
  <c r="R217" i="2"/>
  <c r="R295" i="2"/>
  <c r="BB95" i="1"/>
  <c r="BB94" i="1" s="1"/>
  <c r="W31" i="1" s="1"/>
  <c r="E85" i="2"/>
  <c r="J89" i="2"/>
  <c r="F91" i="2"/>
  <c r="F92" i="2"/>
  <c r="BE125" i="2"/>
  <c r="BE126" i="2"/>
  <c r="BE127" i="2"/>
  <c r="BE128" i="2"/>
  <c r="BE129" i="2"/>
  <c r="BE130" i="2"/>
  <c r="BE131" i="2"/>
  <c r="BE132" i="2"/>
  <c r="BE133" i="2"/>
  <c r="BE134" i="2"/>
  <c r="BE136" i="2"/>
  <c r="BE139" i="2"/>
  <c r="BE140" i="2"/>
  <c r="BE144" i="2"/>
  <c r="BE145" i="2"/>
  <c r="BE149" i="2"/>
  <c r="BE150" i="2"/>
  <c r="BE151" i="2"/>
  <c r="BE153" i="2"/>
  <c r="BE155" i="2"/>
  <c r="BE157" i="2"/>
  <c r="BE159" i="2"/>
  <c r="BE161" i="2"/>
  <c r="BE165" i="2"/>
  <c r="BE167" i="2"/>
  <c r="BE169" i="2"/>
  <c r="BE173" i="2"/>
  <c r="BE176" i="2"/>
  <c r="BE179" i="2"/>
  <c r="BE182" i="2"/>
  <c r="BE185" i="2"/>
  <c r="BE187" i="2"/>
  <c r="BE191" i="2"/>
  <c r="BE194" i="2"/>
  <c r="BE199" i="2"/>
  <c r="BE202" i="2"/>
  <c r="BE205" i="2"/>
  <c r="BE208" i="2"/>
  <c r="BE209" i="2"/>
  <c r="BE210" i="2"/>
  <c r="BE211" i="2"/>
  <c r="BE216" i="2"/>
  <c r="BE218" i="2"/>
  <c r="BE221" i="2"/>
  <c r="BE225" i="2"/>
  <c r="BE228" i="2"/>
  <c r="BE231" i="2"/>
  <c r="BE234" i="2"/>
  <c r="BE237" i="2"/>
  <c r="BE240" i="2"/>
  <c r="BE243" i="2"/>
  <c r="BE246" i="2"/>
  <c r="BE249" i="2"/>
  <c r="BE252" i="2"/>
  <c r="BE255" i="2"/>
  <c r="BE258" i="2"/>
  <c r="BE261" i="2"/>
  <c r="BE264" i="2"/>
  <c r="BE267" i="2"/>
  <c r="BE270" i="2"/>
  <c r="BE273" i="2"/>
  <c r="BE276" i="2"/>
  <c r="BE279" i="2"/>
  <c r="BE282" i="2"/>
  <c r="BE285" i="2"/>
  <c r="BE288" i="2"/>
  <c r="BE291" i="2"/>
  <c r="BE294" i="2"/>
  <c r="BE296" i="2"/>
  <c r="BE299" i="2"/>
  <c r="BE302" i="2"/>
  <c r="BE305" i="2"/>
  <c r="BE308" i="2"/>
  <c r="BE309" i="2"/>
  <c r="BE312" i="2"/>
  <c r="BE313" i="2"/>
  <c r="BC95" i="1"/>
  <c r="BC94" i="1" s="1"/>
  <c r="W32" i="1" s="1"/>
  <c r="BD95" i="1"/>
  <c r="BD94" i="1" s="1"/>
  <c r="W33" i="1" s="1"/>
  <c r="AW95" i="1"/>
  <c r="P123" i="2" l="1"/>
  <c r="P122" i="2"/>
  <c r="AU95" i="1"/>
  <c r="T123" i="2"/>
  <c r="T122" i="2"/>
  <c r="R123" i="2"/>
  <c r="R122" i="2"/>
  <c r="BK123" i="2"/>
  <c r="J123" i="2" s="1"/>
  <c r="J97" i="2" s="1"/>
  <c r="J124" i="2"/>
  <c r="J98" i="2" s="1"/>
  <c r="AU94" i="1"/>
  <c r="AW94" i="1"/>
  <c r="AK30" i="1" s="1"/>
  <c r="AY94" i="1"/>
  <c r="AX94" i="1"/>
  <c r="F33" i="2"/>
  <c r="AZ95" i="1" s="1"/>
  <c r="AZ94" i="1" s="1"/>
  <c r="W29" i="1" s="1"/>
  <c r="J33" i="2"/>
  <c r="AV95" i="1" s="1"/>
  <c r="AT95" i="1" s="1"/>
  <c r="BK122" i="2" l="1"/>
  <c r="J122" i="2"/>
  <c r="J96" i="2" s="1"/>
  <c r="AV94" i="1"/>
  <c r="AK29" i="1"/>
  <c r="J30" i="2" l="1"/>
  <c r="AG95" i="1" s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<sst xmlns="http://schemas.openxmlformats.org/spreadsheetml/2006/main" count="2336" uniqueCount="478">
  <si>
    <t>Export Komplet</t>
  </si>
  <si>
    <t/>
  </si>
  <si>
    <t>2.0</t>
  </si>
  <si>
    <t>ZAMOK</t>
  </si>
  <si>
    <t>False</t>
  </si>
  <si>
    <t>{7b45b1c2-1b1a-4159-9ba2-13d88c7c86bf}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</si>
  <si>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</si>
  <si>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</si>
  <si>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</si>
  <si>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</si>
  <si>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</si>
  <si>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</si>
  <si>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</si>
  <si>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</si>
  <si>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</si>
  <si>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</si>
  <si>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</si>
  <si>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Ambulantní služby Golčův Jeníkov</t>
  </si>
  <si>
    <t>KSO:</t>
  </si>
  <si>
    <t>CC-CZ:</t>
  </si>
  <si>
    <t>Místo:</t>
  </si>
  <si>
    <t>G. Jeníkov</t>
  </si>
  <si>
    <t>Datum:</t>
  </si>
  <si>
    <t>28. 4. 2022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</si>
  <si>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</si>
  <si>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</si>
  <si>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</si>
  <si>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</si>
  <si>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</si>
  <si>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</si>
  <si>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</si>
  <si>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Fuk</t>
  </si>
  <si>
    <t>True</t>
  </si>
  <si>
    <t>Zpracovatel:</t>
  </si>
  <si>
    <t>Artprojekt Jihlava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</si>
  <si>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</si>
  <si>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</si>
  <si>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</si>
  <si>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</si>
  <si>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</si>
  <si>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</si>
  <si>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</si>
  <si>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</si>
  <si>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</si>
  <si>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</si>
  <si>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</si>
  <si>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</si>
  <si>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</si>
  <si>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</si>
  <si>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</si>
  <si>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</si>
  <si>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</si>
  <si>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</si>
  <si>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</si>
  <si>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</si>
  <si>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</si>
  <si>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</si>
  <si>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</si>
  <si>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</si>
  <si>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</si>
  <si>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</si>
  <si>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</si>
  <si>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</si>
  <si>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</si>
  <si>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</si>
  <si>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</si>
  <si>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</si>
  <si>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</si>
  <si>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</si>
  <si>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</si>
  <si>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</si>
  <si>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</si>
  <si>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</si>
  <si>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</si>
  <si>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</si>
  <si>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</si>
  <si>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</si>
  <si>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</si>
  <si>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</si>
  <si>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</si>
  <si>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</si>
  <si>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193.1</t>
  </si>
  <si>
    <t>Vytápění</t>
  </si>
  <si>
    <t>STA</t>
  </si>
  <si>
    <t>1</t>
  </si>
  <si>
    <t>{81a3d55e-3cd2-40d5-a437-7c4c49d90c6a}</t>
  </si>
  <si>
    <t>2</t>
  </si>
  <si>
    <t>KRYCÍ LIST SOUPISU PRACÍ</t>
  </si>
  <si>
    <t>Objekt:</t>
  </si>
  <si>
    <t>193.1 -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</si>
  <si>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</si>
  <si>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</si>
  <si>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</si>
  <si>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</si>
  <si>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</si>
  <si>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</si>
  <si>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</si>
  <si>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</si>
  <si>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</si>
  <si>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</si>
  <si>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</si>
  <si>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</si>
  <si>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</si>
  <si>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</si>
  <si>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</si>
  <si>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</si>
  <si>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</si>
  <si>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</si>
  <si>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</si>
  <si>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</si>
  <si>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</si>
  <si>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</si>
  <si>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</si>
  <si>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</si>
  <si>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</si>
  <si>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</si>
  <si>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</si>
  <si>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</si>
  <si>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</si>
  <si>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90</t>
  </si>
  <si>
    <t>K</t>
  </si>
  <si>
    <t>713411141</t>
  </si>
  <si>
    <t>Montáž izolace tepelné potrubí pásy nebo rohožemi s Al fólií staženými Al páskou 1x</t>
  </si>
  <si>
    <t>m2</t>
  </si>
  <si>
    <t>16</t>
  </si>
  <si>
    <t>1944788302</t>
  </si>
  <si>
    <t>91</t>
  </si>
  <si>
    <t>M</t>
  </si>
  <si>
    <t>R7130001</t>
  </si>
  <si>
    <t>pásy z min.nebo kamenné vlny tl. 60mm s povrchovou úpravou Als folií</t>
  </si>
  <si>
    <t>32</t>
  </si>
  <si>
    <t>1801886424</t>
  </si>
  <si>
    <t>92</t>
  </si>
  <si>
    <t>713463411</t>
  </si>
  <si>
    <t>Montáž izolace tepelné potrubí a ohybů návlekovými izolačními pouzdry</t>
  </si>
  <si>
    <t>m</t>
  </si>
  <si>
    <t>-1779624026</t>
  </si>
  <si>
    <t>93</t>
  </si>
  <si>
    <t>R71300002</t>
  </si>
  <si>
    <t>tepelně izolační trubice pěnový polyetylén tl.9mm vnitřní průměr 15mm bez povrchové úpravy</t>
  </si>
  <si>
    <t>-384778407</t>
  </si>
  <si>
    <t>94</t>
  </si>
  <si>
    <t>R71300003</t>
  </si>
  <si>
    <t>tepelně izolační trubice pěnový polyetylén tl.9mm vnitřní průměr 22mm bez povrchové úpravy</t>
  </si>
  <si>
    <t>-946436641</t>
  </si>
  <si>
    <t>96</t>
  </si>
  <si>
    <t>R71300005</t>
  </si>
  <si>
    <t xml:space="preserve">tepelně izolační trubice pěnový polyetylén  spovrchovou úpravou ALs tl.20mm vnitřní průměr 22mm </t>
  </si>
  <si>
    <t>-1612196440</t>
  </si>
  <si>
    <t>99</t>
  </si>
  <si>
    <t>R71300011</t>
  </si>
  <si>
    <t xml:space="preserve">tepelně izolační trubice pěnový polyetylén  s povrchovou úpravou ALs tl.25mm vnitřní průměr 28mm </t>
  </si>
  <si>
    <t>213858028</t>
  </si>
  <si>
    <t>100</t>
  </si>
  <si>
    <t>R71300013</t>
  </si>
  <si>
    <t xml:space="preserve">tepelně izolační trubice pěnový polyetylén  s povrchovou úpravou ALs tl.30mm vnitřní průměr 35mm </t>
  </si>
  <si>
    <t>-1825332017</t>
  </si>
  <si>
    <t>101</t>
  </si>
  <si>
    <t>R71300021</t>
  </si>
  <si>
    <t xml:space="preserve">tepelně izolační trubice kamenná vlna  s povrchovou úpravou ALs tl.40mm vnitřní průměr 42mm </t>
  </si>
  <si>
    <t>31261081</t>
  </si>
  <si>
    <t>104</t>
  </si>
  <si>
    <t>998713102</t>
  </si>
  <si>
    <t>Přesun hmot tonážní tonážní pro izolace tepelné v objektech v do 12 m</t>
  </si>
  <si>
    <t>t</t>
  </si>
  <si>
    <t>616391191</t>
  </si>
  <si>
    <t>732</t>
  </si>
  <si>
    <t>Ústřední vytápění - strojovny</t>
  </si>
  <si>
    <t>87</t>
  </si>
  <si>
    <t>732331615</t>
  </si>
  <si>
    <t>Nádoby expanzní tlakové s membránou bez pojistného ventilu se závitovým připojením PN 0,6 o objemu [Expanzomat NG] 35 l,oddělovací armatura 1"</t>
  </si>
  <si>
    <t>soubor</t>
  </si>
  <si>
    <t>-1059068574</t>
  </si>
  <si>
    <t>VV</t>
  </si>
  <si>
    <t>"2.NP" 1</t>
  </si>
  <si>
    <t>Součet</t>
  </si>
  <si>
    <t>4</t>
  </si>
  <si>
    <t>732429111</t>
  </si>
  <si>
    <t>Montáž čerpadla oběhového spirálního DN 25 do potrubí</t>
  </si>
  <si>
    <t>-1975653154</t>
  </si>
  <si>
    <t>5</t>
  </si>
  <si>
    <t>R73242002</t>
  </si>
  <si>
    <t>čerpadlo s elektronickou regulací otáček 150l/hod,15kPa, DN15, 18W/230V ,izol. kryt</t>
  </si>
  <si>
    <t>sbr</t>
  </si>
  <si>
    <t>-1353094147</t>
  </si>
  <si>
    <t>"půdorys 2.NP" 1</t>
  </si>
  <si>
    <t>Mezisoučet</t>
  </si>
  <si>
    <t>3</t>
  </si>
  <si>
    <t>6</t>
  </si>
  <si>
    <t>732429112</t>
  </si>
  <si>
    <t>Montáž čerpadla oběhového spirálního DN 40 do potrubí</t>
  </si>
  <si>
    <t>-1151333441</t>
  </si>
  <si>
    <t>7</t>
  </si>
  <si>
    <t>R73242004</t>
  </si>
  <si>
    <t>čerpadlo s elektronickou regulací otáček 2000l/hod,35,0 kPa DN32, 110W/230V ,izol. kryt</t>
  </si>
  <si>
    <t>2105732107</t>
  </si>
  <si>
    <t>88</t>
  </si>
  <si>
    <t>R73200007</t>
  </si>
  <si>
    <t>ultrazvukový měřič tepla  1/2" jmenovitý průtok 0,6m3/hod,bateriový,čidlo teploty,vertikální nebo horizontální  L=110mm,alt. mechanický - D+M</t>
  </si>
  <si>
    <t>-327606095</t>
  </si>
  <si>
    <t>89</t>
  </si>
  <si>
    <t>R73200007.1</t>
  </si>
  <si>
    <t>ultrazvukový měřič tepla  1/2" jmenovitý průtok 1,5m3/hod,bateriový,čidlo teploty,vertikální nebo horizontální  L=110mm,  mechanický - D+M</t>
  </si>
  <si>
    <t>1619763387</t>
  </si>
  <si>
    <t>9</t>
  </si>
  <si>
    <t>R732000100</t>
  </si>
  <si>
    <t>podlahové vytápění-připojovací modul  pro ovládání termoelektrických hlav pro umístění do skříně 230V , s čidlem teploty -D+M</t>
  </si>
  <si>
    <t>-1617831733</t>
  </si>
  <si>
    <t>"půdorys 1.2.NP "   3</t>
  </si>
  <si>
    <t>10</t>
  </si>
  <si>
    <t>R732000101.1</t>
  </si>
  <si>
    <t>podlahové vytápění-předmontovaný rozdělovač a sběrač pro 5 okruhů komplet ,1"x16/7,průtokoměry,teploměry,uzavírací armatury,regul.šroubení,držáky  -D+M</t>
  </si>
  <si>
    <t>-448813607</t>
  </si>
  <si>
    <t>12</t>
  </si>
  <si>
    <t>R732000101.4</t>
  </si>
  <si>
    <t>podlahové vytápění-předmontovaný rozdělovač a sběrač pro 10 okruhů komplet ,1"x16/11,průtokoměry,teploměry,uzavírací armatury,regul.šroubení,držáky  -D+M</t>
  </si>
  <si>
    <t>-1892030932</t>
  </si>
  <si>
    <t>" 1.NP" 1+1</t>
  </si>
  <si>
    <t>13</t>
  </si>
  <si>
    <t>R732000105.1</t>
  </si>
  <si>
    <t>podlahové vytápění- skříň pro zazdění výškově nastavitelná ,5 okruhů ,ocelová,prášková bílá barva-D+M</t>
  </si>
  <si>
    <t>109750309</t>
  </si>
  <si>
    <t>"půdorys 2.NP "  1</t>
  </si>
  <si>
    <t>14</t>
  </si>
  <si>
    <t>R732000106</t>
  </si>
  <si>
    <t>podlahové vytápění-dilatační pás podlaha stěna 15x0,8 cm,D+M</t>
  </si>
  <si>
    <t>-245178117</t>
  </si>
  <si>
    <t>"půdorys 1.2.NP" 236+58</t>
  </si>
  <si>
    <t>R732000107.1</t>
  </si>
  <si>
    <t>podlahové vytápění-připojovací adaptéry pro plastové trubky-D+M</t>
  </si>
  <si>
    <t>ks</t>
  </si>
  <si>
    <t>707770480</t>
  </si>
  <si>
    <t>"půdorys 1.2.NP" 20+20+10</t>
  </si>
  <si>
    <t>R732000123</t>
  </si>
  <si>
    <t>podlahové vytápění- skříň pro zavěšení ,10 okruhů ,ocelová,prášková bílá barva,-D+M</t>
  </si>
  <si>
    <t>788027325</t>
  </si>
  <si>
    <t>"1.NP"  1+1</t>
  </si>
  <si>
    <t>17</t>
  </si>
  <si>
    <t>R732000151</t>
  </si>
  <si>
    <t>podlahové vytápění-rozdělovač a sběrač-termoelektrická hlavice  bez proudu otevřeno,230V-D+M</t>
  </si>
  <si>
    <t>344765989</t>
  </si>
  <si>
    <t>"půdorys 1.2.NP "  17</t>
  </si>
  <si>
    <t>18</t>
  </si>
  <si>
    <t>R732007</t>
  </si>
  <si>
    <t>kombinovaný rozdělovač a sběrač, modul 80, L= 1,1m, 6 hrdel, 2x stojan 80/150,v=800mm - D+M</t>
  </si>
  <si>
    <t>-1909423322</t>
  </si>
  <si>
    <t>R73221001</t>
  </si>
  <si>
    <t>solární ohřívač teplé vody 395 l, 2x výměník 4m2+1,4m2, izolace tl. 110mm,elektrická topná spirála 6KW/400V</t>
  </si>
  <si>
    <t>1949780670</t>
  </si>
  <si>
    <t>R73221002</t>
  </si>
  <si>
    <t>akumulační nádoba k TČ , objem 207 L , izolace  D+M</t>
  </si>
  <si>
    <t>-2109311489</t>
  </si>
  <si>
    <t>22</t>
  </si>
  <si>
    <t>R73221010</t>
  </si>
  <si>
    <t>inverterové  tepelné čerpadlo vzduch-voda, 12,86kW , A-7/W35, COP 4,14,elektrokotel 8,8kW,2xpružná hadice,gumová podložka, ocelový rám D+M</t>
  </si>
  <si>
    <t>-873376491</t>
  </si>
  <si>
    <t>"střecha" 1</t>
  </si>
  <si>
    <t>23</t>
  </si>
  <si>
    <t>R73221011</t>
  </si>
  <si>
    <t>2x oběhové čerpadlo UP 25,úpravna vody např. Fillset Zero demi, regulátor WPM včetně čidel, webserver pro ovládání přes internet (součást dod. TČ)  D+M</t>
  </si>
  <si>
    <t>1668503697</t>
  </si>
  <si>
    <t>24</t>
  </si>
  <si>
    <t>998732102</t>
  </si>
  <si>
    <t>Přesun hmot pro strojovny stanovený z hmotnosti přesunovaného materiálu vodorovná dopravní vzdálenost do 50 m v objektech výšky přes 6 do 12 m</t>
  </si>
  <si>
    <t>358841949</t>
  </si>
  <si>
    <t>733</t>
  </si>
  <si>
    <t>Ústřední vytápění - potrubí</t>
  </si>
  <si>
    <t>25</t>
  </si>
  <si>
    <t>733223202</t>
  </si>
  <si>
    <t>Potrubí z trubek měděných tvrdých spojovaných tvrdým pájením D 15/1</t>
  </si>
  <si>
    <t>1314927887</t>
  </si>
  <si>
    <t>"1.NP" 42</t>
  </si>
  <si>
    <t>"2.NP" 17</t>
  </si>
  <si>
    <t>27</t>
  </si>
  <si>
    <t>733223204</t>
  </si>
  <si>
    <t>Potrubí z trubek měděných tvrdých spojovaných tvrdým pájením D 22/1</t>
  </si>
  <si>
    <t>1581904166</t>
  </si>
  <si>
    <t>"2.NP"  11</t>
  </si>
  <si>
    <t>28</t>
  </si>
  <si>
    <t>733223205</t>
  </si>
  <si>
    <t>Potrubí z trubek měděných tvrdých spojovaných tvrdým pájením D 28/1,5</t>
  </si>
  <si>
    <t>-1975173760</t>
  </si>
  <si>
    <t>"1.NP"  25</t>
  </si>
  <si>
    <t>"2.NP"19+14</t>
  </si>
  <si>
    <t>"střecha" 16</t>
  </si>
  <si>
    <t>29</t>
  </si>
  <si>
    <t>733223206</t>
  </si>
  <si>
    <t>Potrubí z trubek měděných tvrdých spojovaných tvrdým pájením D 35/1,5</t>
  </si>
  <si>
    <t>-1526643138</t>
  </si>
  <si>
    <t>"2.NP"11</t>
  </si>
  <si>
    <t>30</t>
  </si>
  <si>
    <t>733223207</t>
  </si>
  <si>
    <t>Potrubí z trubek měděných tvrdých spojovaných tvrdým pájením D 42/1,5</t>
  </si>
  <si>
    <t>-981696785</t>
  </si>
  <si>
    <t>"2.NP" 6</t>
  </si>
  <si>
    <t>31</t>
  </si>
  <si>
    <t>733224222</t>
  </si>
  <si>
    <t>Potrubí z trubek měděných Příplatek k cenám za zhotovení přípojky z trubek měděných D 15/1</t>
  </si>
  <si>
    <t>kus</t>
  </si>
  <si>
    <t>596610090</t>
  </si>
  <si>
    <t>"1,2.NP" 18</t>
  </si>
  <si>
    <t>733291101</t>
  </si>
  <si>
    <t>Zkoušky těsnosti potrubí z trubek měděných D do 35/1,5</t>
  </si>
  <si>
    <t>816361926</t>
  </si>
  <si>
    <t>33</t>
  </si>
  <si>
    <t>733291102</t>
  </si>
  <si>
    <t>Zkoušky těsnosti potrubí z trubek měděných D přes 35/1,5 do 64/2,0</t>
  </si>
  <si>
    <t>-706997290</t>
  </si>
  <si>
    <t>35</t>
  </si>
  <si>
    <t>733391101</t>
  </si>
  <si>
    <t>Zkoušky těsnosti potrubí z trubek plastových D do 32/3,0</t>
  </si>
  <si>
    <t>731335317</t>
  </si>
  <si>
    <t>34</t>
  </si>
  <si>
    <t>R733001.1</t>
  </si>
  <si>
    <t>potrubí vícevrstvé PEX-AL-PEX -  16x2 ,PN10,95°C pro podlahové topení 100% kyslíková bariéra ,spony pro přichycení trubky k desce EPS - D+M</t>
  </si>
  <si>
    <t>455964187</t>
  </si>
  <si>
    <t>"2.NP" 207</t>
  </si>
  <si>
    <t>"1.NP" 1180</t>
  </si>
  <si>
    <t>36</t>
  </si>
  <si>
    <t>998733102</t>
  </si>
  <si>
    <t>Přesun hmot pro rozvody potrubí stanovený z hmotnosti přesunovaného materiálu vodorovná dopravní vzdálenost do 50 m v objektech výšky přes 6 do 12 m</t>
  </si>
  <si>
    <t>-1015676374</t>
  </si>
  <si>
    <t>734</t>
  </si>
  <si>
    <t>Ústřední vytápění - armatury</t>
  </si>
  <si>
    <t>37</t>
  </si>
  <si>
    <t>734211119</t>
  </si>
  <si>
    <t>Ventily odvzdušňovací závitové automatické PN 14 do 120 st.C [R 99 Giacomini] G 3/8</t>
  </si>
  <si>
    <t>-2076212653</t>
  </si>
  <si>
    <t>"2.NP"  14</t>
  </si>
  <si>
    <t>38</t>
  </si>
  <si>
    <t>734221682</t>
  </si>
  <si>
    <t>Ventily regulační závitové hlavice termostatické, pro ovládání ventilů PN 10 do 110 st.C kapalinové otopných těles VK [R 470H]</t>
  </si>
  <si>
    <t>1205277554</t>
  </si>
  <si>
    <t>"1.NP"  5</t>
  </si>
  <si>
    <t>66</t>
  </si>
  <si>
    <t>734242412</t>
  </si>
  <si>
    <t>Ventily zpětné závitové PN 16 do 110 st.C [R60 Giacomini] přímé G 1/2</t>
  </si>
  <si>
    <t>1824381278</t>
  </si>
  <si>
    <t>39</t>
  </si>
  <si>
    <t>734242413</t>
  </si>
  <si>
    <t>Ventily zpětné závitové PN 16 do 110 st.C [R60 Giacomini] přímé G 3/4</t>
  </si>
  <si>
    <t>-216067263</t>
  </si>
  <si>
    <t>40</t>
  </si>
  <si>
    <t>734242414</t>
  </si>
  <si>
    <t>Ventily zpětné závitové PN 16 do 110 st.C [R60 Giacomini] přímé G 1</t>
  </si>
  <si>
    <t>1329868556</t>
  </si>
  <si>
    <t>"2.NP" 2</t>
  </si>
  <si>
    <t>42</t>
  </si>
  <si>
    <t>734242416</t>
  </si>
  <si>
    <t>Ventily zpětné závitové PN 16 do 110 st.C [R60 Giacomini] přímé G 6/4</t>
  </si>
  <si>
    <t>213418989</t>
  </si>
  <si>
    <t>43</t>
  </si>
  <si>
    <t>734251213</t>
  </si>
  <si>
    <t>Ventily pojistné závitové a čepové rohové provozní tlak od 2,5 do 6 bar [R 140 Giacomini] G 1</t>
  </si>
  <si>
    <t>614514036</t>
  </si>
  <si>
    <t>44</t>
  </si>
  <si>
    <t>734261403</t>
  </si>
  <si>
    <t>Šroubení připojovací armatury radiátorů [typu ventil kompakt] PN 10 do 110 st.C, regulační uzavíratelné rohové [R 384 Giacomini] G 3/4 x 18</t>
  </si>
  <si>
    <t>970192776</t>
  </si>
  <si>
    <t>"1,2.NP"  6</t>
  </si>
  <si>
    <t>45</t>
  </si>
  <si>
    <t>734291123</t>
  </si>
  <si>
    <t>Ostatní armatury kohouty plnicí a vypouštěcí PN 10 do 110 st.C [R 608 Giacomini] G 1/2</t>
  </si>
  <si>
    <t>1666829614</t>
  </si>
  <si>
    <t>"2.NP"26</t>
  </si>
  <si>
    <t>67</t>
  </si>
  <si>
    <t>734291242</t>
  </si>
  <si>
    <t>Ostatní armatury filtry závitové PN 16 do 130 st.C přímé s vnitřními závity [R 74A Giacomini] G 1/2</t>
  </si>
  <si>
    <t>1011895824</t>
  </si>
  <si>
    <t>47</t>
  </si>
  <si>
    <t>734291244</t>
  </si>
  <si>
    <t>Ostatní armatury filtry závitové PN 16 do 130 st.C přímé s vnitřními závity [R 74A Giacomini] G 1</t>
  </si>
  <si>
    <t>-797719466</t>
  </si>
  <si>
    <t>49</t>
  </si>
  <si>
    <t>734291246</t>
  </si>
  <si>
    <t>Ostatní armatury filtry závitové PN 16 do 130 st.C přímé s vnitřními závity [R 74A Giacomini] G 1 1/2</t>
  </si>
  <si>
    <t>214556880</t>
  </si>
  <si>
    <t>68</t>
  </si>
  <si>
    <t>734292713</t>
  </si>
  <si>
    <t>Ostatní armatury kulové kohouty PN 42 do 185 st.C přímé vnitřní závit [R 250 D Giacomini] G 1/2</t>
  </si>
  <si>
    <t>1095955608</t>
  </si>
  <si>
    <t>"2.NP" 4</t>
  </si>
  <si>
    <t>50</t>
  </si>
  <si>
    <t>734292714</t>
  </si>
  <si>
    <t>Ostatní armatury kulové kohouty PN 42 do 185 st.C přímé vnitřní závit [R 250 D Giacomini] G 3/4</t>
  </si>
  <si>
    <t>-1991118477</t>
  </si>
  <si>
    <t>"2.NP" 7</t>
  </si>
  <si>
    <t>51</t>
  </si>
  <si>
    <t>734292715</t>
  </si>
  <si>
    <t>Ostatní armatury kulové kohouty PN 42 do 185 st.C přímé vnitřní závit [R 250 D Giacomini] G 1</t>
  </si>
  <si>
    <t>-805680604</t>
  </si>
  <si>
    <t>"2.NP" 6+6+9</t>
  </si>
  <si>
    <t>52</t>
  </si>
  <si>
    <t>734292716</t>
  </si>
  <si>
    <t>Ostatní armatury kulové kohouty PN 42 do 185 st.C přímé vnitřní závit [R 250 D Giacomini] G 1 1/4</t>
  </si>
  <si>
    <t>757976608</t>
  </si>
  <si>
    <t>"2.NP"2</t>
  </si>
  <si>
    <t>53</t>
  </si>
  <si>
    <t>734292717</t>
  </si>
  <si>
    <t>Ostatní armatury kulové kohouty PN 42 do 185 st.C přímé vnitřní závit [R 250 D Giacomini] G 1 1/2</t>
  </si>
  <si>
    <t>-2111709821</t>
  </si>
  <si>
    <t>"2.NP" 5+1</t>
  </si>
  <si>
    <t>69</t>
  </si>
  <si>
    <t>734295022</t>
  </si>
  <si>
    <t>Směšovací armatury závitové trojcestné se servomotorem DN 25,kvs=12</t>
  </si>
  <si>
    <t>-949186600</t>
  </si>
  <si>
    <t>56</t>
  </si>
  <si>
    <t>734411101</t>
  </si>
  <si>
    <t>Teploměry technické s pevným stonkem a jímkou zadní připojení (axiální) průměr 63 mm délka stonku 50 mm</t>
  </si>
  <si>
    <t>-1916320197</t>
  </si>
  <si>
    <t>57</t>
  </si>
  <si>
    <t>734411132</t>
  </si>
  <si>
    <t>Teploměry technické s pevným stonkem a jímkou spodní připojení (radiální) průměr 80 mm délka stonku 100 mm</t>
  </si>
  <si>
    <t>1743906510</t>
  </si>
  <si>
    <t>58</t>
  </si>
  <si>
    <t>734411601</t>
  </si>
  <si>
    <t>Teploměry technické ochranné jímky se závitem do G 1</t>
  </si>
  <si>
    <t>-1779380</t>
  </si>
  <si>
    <t>59</t>
  </si>
  <si>
    <t>734421101</t>
  </si>
  <si>
    <t>Tlakoměry s pevným stonkem a zpětnou klapkou spodní připojení (radiální) tlaku 0–16 bar průměru 50 mm</t>
  </si>
  <si>
    <t>-1545725122</t>
  </si>
  <si>
    <t>60</t>
  </si>
  <si>
    <t>734421111</t>
  </si>
  <si>
    <t>Tlakoměry s pevným stonkem a zpětnou klapkou zadní připojení (axiální) tlaku 0–16 bar průměru 50 mm</t>
  </si>
  <si>
    <t>-1029992442</t>
  </si>
  <si>
    <t>62</t>
  </si>
  <si>
    <t>R 734290002</t>
  </si>
  <si>
    <t>ruční regulační ventil závitový 3/4 "s vypouštěním , PN 25 D+M</t>
  </si>
  <si>
    <t>-828958641</t>
  </si>
  <si>
    <t>"2.NP"  1</t>
  </si>
  <si>
    <t>63</t>
  </si>
  <si>
    <t>R 734290003</t>
  </si>
  <si>
    <t>ruční regulační ventil závitový 1 "s vypouštěním , PN 25 D+M</t>
  </si>
  <si>
    <t>1486577283</t>
  </si>
  <si>
    <t>65</t>
  </si>
  <si>
    <t>998734102</t>
  </si>
  <si>
    <t>Přesun hmot pro armatury stanovený z hmotnosti přesunovaného materiálu vodorovná dopravní vzdálenost do 50 m v objektech výšky přes 6 do 12 m</t>
  </si>
  <si>
    <t>1736704549</t>
  </si>
  <si>
    <t>735</t>
  </si>
  <si>
    <t>Ústřední vytápění - otopná tělesa</t>
  </si>
  <si>
    <t>83</t>
  </si>
  <si>
    <t>735152253</t>
  </si>
  <si>
    <t>Otopná tělesa panelová (VK) PN 1,0 MPa, T do 110 st.C jednodesková s jednou přídavnou přestupní plochou [KORADO Radik VK, typ 11] výšky tělesa 500 mm 600 mm / 515 W stavební délky / výkonu</t>
  </si>
  <si>
    <t>1283179437</t>
  </si>
  <si>
    <t>"1.NP" 3</t>
  </si>
  <si>
    <t>84</t>
  </si>
  <si>
    <t>735152552</t>
  </si>
  <si>
    <t>Otopná tělesa panelová (VK) PN 1,0 MPa, T do 110 st.C dvoudesková se dvěma přídavnými přestupními plochami [KORADO Radik VK, typ 22] výšky tělesa 500 mm 500 mm / 726 W stavební délky / výkonu</t>
  </si>
  <si>
    <t>775981411</t>
  </si>
  <si>
    <t>85</t>
  </si>
  <si>
    <t>735152573</t>
  </si>
  <si>
    <t>Otopná tělesa panelová (VK) PN 1,0 MPa, T do 110 st.C dvoudesková se dvěma přídavnými přestupními plochami [KORADO Radik VK, typ 22] výšky tělesa 600 mm 600 mm / 1007 W stavební délky / výkonu</t>
  </si>
  <si>
    <t>1121130363</t>
  </si>
  <si>
    <t>"1.NP" 1</t>
  </si>
  <si>
    <t>86</t>
  </si>
  <si>
    <t>735152579</t>
  </si>
  <si>
    <t>Otopná tělesa panelová (VK) PN 1,0 MPa, T do 110 st.C dvoudesková se dvěma přídavnými přestupními plochami [KORADO Radik VK, typ 22] výšky tělesa 600 mm 1200 mm / 2015 W stavební délky / výkonu</t>
  </si>
  <si>
    <t>1018403904</t>
  </si>
  <si>
    <t>"1.NP"1</t>
  </si>
  <si>
    <t>78</t>
  </si>
  <si>
    <t>735164522</t>
  </si>
  <si>
    <t>Otopná tělesa trubková montáž těles na stěnu výšky tělesa [Koralux Linear MAX, Koralux Linear Classic, Koralux Linear MAX - E, Koralux Linear Classic - E] přes 1340 mm</t>
  </si>
  <si>
    <t>1292886016</t>
  </si>
  <si>
    <t>79</t>
  </si>
  <si>
    <t>R735001</t>
  </si>
  <si>
    <t>trubkové  otopné těleso Linear max 1500.450 , středové připojení, připojovací armatura HM chrom, termostatická hlavice</t>
  </si>
  <si>
    <t>-1664721644</t>
  </si>
  <si>
    <t>"1.2.NP" 3</t>
  </si>
  <si>
    <t>82</t>
  </si>
  <si>
    <t>R811001</t>
  </si>
  <si>
    <t>stavební výpomoce, topná zkouška , nastavení regulačních ventilů,naplnění systému upravenou vodou</t>
  </si>
  <si>
    <t>hod</t>
  </si>
  <si>
    <t>1380694389</t>
  </si>
  <si>
    <t>81</t>
  </si>
  <si>
    <t>998735102</t>
  </si>
  <si>
    <t>Přesun hmot pro otopná tělesa stanovený z hmotnosti přesunovaného materiálu vodorovná dopravní vzdálenost do 50 m v objektech výšky přes 6 do 12 m</t>
  </si>
  <si>
    <t>-960572664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</si>
</sst>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2"/>
      <c r="AQ5" s="22"/>
      <c r="AR5" s="20"/>
      <c r="BE5" s="24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2"/>
      <c r="AQ6" s="22"/>
      <c r="AR6" s="20"/>
      <c r="BE6" s="24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8"/>
      <c r="BS13" s="17" t="s">
        <v>6</v>
      </c>
    </row>
    <row r="14" spans="1:74" ht="12.75">
      <c r="B14" s="21"/>
      <c r="C14" s="22"/>
      <c r="D14" s="22"/>
      <c r="E14" s="253" t="s">
        <v>29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8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8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8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8"/>
    </row>
    <row r="23" spans="1:71" s="1" customFormat="1" ht="16.5" customHeight="1">
      <c r="B23" s="21"/>
      <c r="C23" s="22"/>
      <c r="D23" s="22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2"/>
      <c r="AP23" s="22"/>
      <c r="AQ23" s="22"/>
      <c r="AR23" s="20"/>
      <c r="BE23" s="24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8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6">
        <f>ROUND(AG94,2)</f>
        <v>0</v>
      </c>
      <c r="AL26" s="257"/>
      <c r="AM26" s="257"/>
      <c r="AN26" s="257"/>
      <c r="AO26" s="257"/>
      <c r="AP26" s="36"/>
      <c r="AQ26" s="36"/>
      <c r="AR26" s="39"/>
      <c r="BE26" s="24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8" t="s">
        <v>37</v>
      </c>
      <c r="M28" s="258"/>
      <c r="N28" s="258"/>
      <c r="O28" s="258"/>
      <c r="P28" s="258"/>
      <c r="Q28" s="36"/>
      <c r="R28" s="36"/>
      <c r="S28" s="36"/>
      <c r="T28" s="36"/>
      <c r="U28" s="36"/>
      <c r="V28" s="36"/>
      <c r="W28" s="258" t="s">
        <v>38</v>
      </c>
      <c r="X28" s="258"/>
      <c r="Y28" s="258"/>
      <c r="Z28" s="258"/>
      <c r="AA28" s="258"/>
      <c r="AB28" s="258"/>
      <c r="AC28" s="258"/>
      <c r="AD28" s="258"/>
      <c r="AE28" s="258"/>
      <c r="AF28" s="36"/>
      <c r="AG28" s="36"/>
      <c r="AH28" s="36"/>
      <c r="AI28" s="36"/>
      <c r="AJ28" s="36"/>
      <c r="AK28" s="258" t="s">
        <v>39</v>
      </c>
      <c r="AL28" s="258"/>
      <c r="AM28" s="258"/>
      <c r="AN28" s="258"/>
      <c r="AO28" s="258"/>
      <c r="AP28" s="36"/>
      <c r="AQ28" s="36"/>
      <c r="AR28" s="39"/>
      <c r="BE28" s="248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ROUND(AV94, 2)</f>
        <v>0</v>
      </c>
      <c r="AL29" s="260"/>
      <c r="AM29" s="260"/>
      <c r="AN29" s="260"/>
      <c r="AO29" s="260"/>
      <c r="AP29" s="41"/>
      <c r="AQ29" s="41"/>
      <c r="AR29" s="42"/>
      <c r="BE29" s="249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ROUND(AW94, 2)</f>
        <v>0</v>
      </c>
      <c r="AL30" s="260"/>
      <c r="AM30" s="260"/>
      <c r="AN30" s="260"/>
      <c r="AO30" s="260"/>
      <c r="AP30" s="41"/>
      <c r="AQ30" s="41"/>
      <c r="AR30" s="42"/>
      <c r="BE30" s="249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49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49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  <c r="BE33" s="24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8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62" t="s">
        <v>48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3"/>
      <c r="AM35" s="263"/>
      <c r="AN35" s="263"/>
      <c r="AO35" s="26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193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6" t="str">
        <f>K6</f>
        <v>Ambulantní služby Golčův Jeníkov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G. Jeníkov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8" t="str">
        <f>IF(AN8= "","",AN8)</f>
        <v>28. 4. 2022</v>
      </c>
      <c r="AN87" s="26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9" t="str">
        <f>IF(E17="","",E17)</f>
        <v>Fuk</v>
      </c>
      <c r="AN89" s="270"/>
      <c r="AO89" s="270"/>
      <c r="AP89" s="270"/>
      <c r="AQ89" s="36"/>
      <c r="AR89" s="39"/>
      <c r="AS89" s="271" t="s">
        <v>56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69" t="str">
        <f>IF(E20="","",E20)</f>
        <v>Artprojekt Jihlava</v>
      </c>
      <c r="AN90" s="270"/>
      <c r="AO90" s="270"/>
      <c r="AP90" s="270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7" t="s">
        <v>57</v>
      </c>
      <c r="D92" s="278"/>
      <c r="E92" s="278"/>
      <c r="F92" s="278"/>
      <c r="G92" s="278"/>
      <c r="H92" s="73"/>
      <c r="I92" s="279" t="s">
        <v>58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59</v>
      </c>
      <c r="AH92" s="278"/>
      <c r="AI92" s="278"/>
      <c r="AJ92" s="278"/>
      <c r="AK92" s="278"/>
      <c r="AL92" s="278"/>
      <c r="AM92" s="278"/>
      <c r="AN92" s="279" t="s">
        <v>60</v>
      </c>
      <c r="AO92" s="278"/>
      <c r="AP92" s="281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4" t="s">
        <v>81</v>
      </c>
      <c r="E95" s="284"/>
      <c r="F95" s="284"/>
      <c r="G95" s="284"/>
      <c r="H95" s="284"/>
      <c r="I95" s="96"/>
      <c r="J95" s="284" t="s">
        <v>82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'193.1 - Vytápění'!J30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7" t="s">
        <v>83</v>
      </c>
      <c r="AR95" s="98"/>
      <c r="AS95" s="99">
        <v>0</v>
      </c>
      <c r="AT95" s="100">
        <f>ROUND(SUM(AV95:AW95),2)</f>
        <v>0</v>
      </c>
      <c r="AU95" s="101">
        <f>'193.1 - Vytápění'!P122</f>
        <v>0</v>
      </c>
      <c r="AV95" s="100">
        <f>'193.1 - Vytápění'!J33</f>
        <v>0</v>
      </c>
      <c r="AW95" s="100">
        <f>'193.1 - Vytápění'!J34</f>
        <v>0</v>
      </c>
      <c r="AX95" s="100">
        <f>'193.1 - Vytápění'!J35</f>
        <v>0</v>
      </c>
      <c r="AY95" s="100">
        <f>'193.1 - Vytápění'!J36</f>
        <v>0</v>
      </c>
      <c r="AZ95" s="100">
        <f>'193.1 - Vytápění'!F33</f>
        <v>0</v>
      </c>
      <c r="BA95" s="100">
        <f>'193.1 - Vytápění'!F34</f>
        <v>0</v>
      </c>
      <c r="BB95" s="100">
        <f>'193.1 - Vytápění'!F35</f>
        <v>0</v>
      </c>
      <c r="BC95" s="100">
        <f>'193.1 - Vytápění'!F36</f>
        <v>0</v>
      </c>
      <c r="BD95" s="102">
        <f>'193.1 - Vytápění'!F37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UN+c3P74lK+n6pUX+YD+jySiqwaG3SDFi53sTSWtB4c2c2XutS7naV+kyRqIKSAI7rErbJKQR3WthQGXQZ8obw==" saltValue="+YUZWicaB3fAd6dyqwKV7Ix6vXHTMmqkv8vKMDqwjgq+Ih/TIxBJKqC9s2MJnQYagNu7VKHRBO6awmMNDwJV4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93.1 - Vytápě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4"/>
  <sheetViews>
    <sheetView showGridLines="0" tabSelected="1" topLeftCell="A98" workbookViewId="0">
      <selection activeCell="I125" sqref="I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86</v>
      </c>
    </row>
    <row r="4" spans="1:46" s="1" customFormat="1" ht="24.95" customHeight="1">
      <c r="B4" s="20"/>
      <c r="D4" s="106" t="s">
        <v>87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8" t="str">
        <f>'Rekapitulace stavby'!K6</f>
        <v>Ambulantní služby Golčův Jeníkov</v>
      </c>
      <c r="F7" s="289"/>
      <c r="G7" s="289"/>
      <c r="H7" s="289"/>
      <c r="L7" s="20"/>
    </row>
    <row r="8" spans="1:46" s="2" customFormat="1" ht="12" customHeight="1">
      <c r="A8" s="34"/>
      <c r="B8" s="39"/>
      <c r="C8" s="34"/>
      <c r="D8" s="10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0" t="s">
        <v>89</v>
      </c>
      <c r="F9" s="291"/>
      <c r="G9" s="291"/>
      <c r="H9" s="29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28. 4. 2022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27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2" t="str">
        <f>'Rekapitulace stavby'!E14</f>
        <v>Vyplň údaj</v>
      </c>
      <c r="F18" s="293"/>
      <c r="G18" s="293"/>
      <c r="H18" s="293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">
        <v>31</v>
      </c>
      <c r="F21" s="34"/>
      <c r="G21" s="34"/>
      <c r="H21" s="34"/>
      <c r="I21" s="108" t="s">
        <v>27</v>
      </c>
      <c r="J21" s="109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33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34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4" t="s">
        <v>1</v>
      </c>
      <c r="F27" s="294"/>
      <c r="G27" s="294"/>
      <c r="H27" s="29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36</v>
      </c>
      <c r="E30" s="34"/>
      <c r="F30" s="34"/>
      <c r="G30" s="34"/>
      <c r="H30" s="34"/>
      <c r="I30" s="34"/>
      <c r="J30" s="11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38</v>
      </c>
      <c r="G32" s="34"/>
      <c r="H32" s="34"/>
      <c r="I32" s="117" t="s">
        <v>37</v>
      </c>
      <c r="J32" s="11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40</v>
      </c>
      <c r="E33" s="108" t="s">
        <v>41</v>
      </c>
      <c r="F33" s="119">
        <f>ROUND((SUM(BE122:BE313)),  2)</f>
        <v>0</v>
      </c>
      <c r="G33" s="34"/>
      <c r="H33" s="34"/>
      <c r="I33" s="120">
        <v>0.21</v>
      </c>
      <c r="J33" s="119">
        <f>ROUND(((SUM(BE122:BE313))*I33),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42</v>
      </c>
      <c r="F34" s="119">
        <f>ROUND((SUM(BF122:BF313)),  2)</f>
        <v>0</v>
      </c>
      <c r="G34" s="34"/>
      <c r="H34" s="34"/>
      <c r="I34" s="120">
        <v>0.15</v>
      </c>
      <c r="J34" s="119">
        <f>ROUND(((SUM(BF122:BF313))*I34),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43</v>
      </c>
      <c r="F35" s="119">
        <f>ROUND((SUM(BG122:BG313)),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44</v>
      </c>
      <c r="F36" s="119">
        <f>ROUND((SUM(BH122:BH313)),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45</v>
      </c>
      <c r="F37" s="119">
        <f>ROUND((SUM(BI122:BI313)),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49</v>
      </c>
      <c r="E50" s="129"/>
      <c r="F50" s="129"/>
      <c r="G50" s="128" t="s">
        <v>50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51</v>
      </c>
      <c r="E61" s="131"/>
      <c r="F61" s="132" t="s">
        <v>52</v>
      </c>
      <c r="G61" s="130" t="s">
        <v>51</v>
      </c>
      <c r="H61" s="131"/>
      <c r="I61" s="131"/>
      <c r="J61" s="133" t="s">
        <v>52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53</v>
      </c>
      <c r="E65" s="134"/>
      <c r="F65" s="134"/>
      <c r="G65" s="128" t="s">
        <v>54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51</v>
      </c>
      <c r="E76" s="131"/>
      <c r="F76" s="132" t="s">
        <v>52</v>
      </c>
      <c r="G76" s="130" t="s">
        <v>51</v>
      </c>
      <c r="H76" s="131"/>
      <c r="I76" s="131"/>
      <c r="J76" s="133" t="s">
        <v>52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Ambulantní služby Golčův Jeníkov</v>
      </c>
      <c r="F85" s="296"/>
      <c r="G85" s="296"/>
      <c r="H85" s="29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6" t="str">
        <f>E9</f>
        <v>193.1 - Vytápění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G. Jeníkov</v>
      </c>
      <c r="G89" s="36"/>
      <c r="H89" s="36"/>
      <c r="I89" s="29" t="s">
        <v>22</v>
      </c>
      <c r="J89" s="66" t="str">
        <f>IF(J12="","",J12)</f>
        <v>28. 4. 2022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>Fuk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Artprojekt Jihlava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91</v>
      </c>
      <c r="D94" s="140"/>
      <c r="E94" s="140"/>
      <c r="F94" s="140"/>
      <c r="G94" s="140"/>
      <c r="H94" s="140"/>
      <c r="I94" s="140"/>
      <c r="J94" s="141" t="s">
        <v>92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93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1:31" s="9" customFormat="1" ht="24.95" customHeight="1">
      <c r="B97" s="143"/>
      <c r="C97" s="144"/>
      <c r="D97" s="145" t="s">
        <v>95</v>
      </c>
      <c r="E97" s="146"/>
      <c r="F97" s="146"/>
      <c r="G97" s="146"/>
      <c r="H97" s="146"/>
      <c r="I97" s="146"/>
      <c r="J97" s="147">
        <f>J123</f>
        <v>0</v>
      </c>
      <c r="K97" s="144"/>
      <c r="L97" s="148"/>
    </row>
    <row r="98" spans="1:31" s="10" customFormat="1" ht="19.899999999999999" customHeight="1">
      <c r="B98" s="149"/>
      <c r="C98" s="150"/>
      <c r="D98" s="151" t="s">
        <v>96</v>
      </c>
      <c r="E98" s="152"/>
      <c r="F98" s="152"/>
      <c r="G98" s="152"/>
      <c r="H98" s="152"/>
      <c r="I98" s="152"/>
      <c r="J98" s="153">
        <f>J124</f>
        <v>0</v>
      </c>
      <c r="K98" s="150"/>
      <c r="L98" s="154"/>
    </row>
    <row r="99" spans="1:31" s="10" customFormat="1" ht="19.899999999999999" customHeight="1">
      <c r="B99" s="149"/>
      <c r="C99" s="150"/>
      <c r="D99" s="151" t="s">
        <v>97</v>
      </c>
      <c r="E99" s="152"/>
      <c r="F99" s="152"/>
      <c r="G99" s="152"/>
      <c r="H99" s="152"/>
      <c r="I99" s="152"/>
      <c r="J99" s="153">
        <f>J135</f>
        <v>0</v>
      </c>
      <c r="K99" s="150"/>
      <c r="L99" s="154"/>
    </row>
    <row r="100" spans="1:31" s="10" customFormat="1" ht="19.899999999999999" customHeight="1">
      <c r="B100" s="149"/>
      <c r="C100" s="150"/>
      <c r="D100" s="151" t="s">
        <v>98</v>
      </c>
      <c r="E100" s="152"/>
      <c r="F100" s="152"/>
      <c r="G100" s="152"/>
      <c r="H100" s="152"/>
      <c r="I100" s="152"/>
      <c r="J100" s="153">
        <f>J186</f>
        <v>0</v>
      </c>
      <c r="K100" s="150"/>
      <c r="L100" s="154"/>
    </row>
    <row r="101" spans="1:31" s="10" customFormat="1" ht="19.899999999999999" customHeight="1">
      <c r="B101" s="149"/>
      <c r="C101" s="150"/>
      <c r="D101" s="151" t="s">
        <v>99</v>
      </c>
      <c r="E101" s="152"/>
      <c r="F101" s="152"/>
      <c r="G101" s="152"/>
      <c r="H101" s="152"/>
      <c r="I101" s="152"/>
      <c r="J101" s="153">
        <f>J217</f>
        <v>0</v>
      </c>
      <c r="K101" s="150"/>
      <c r="L101" s="154"/>
    </row>
    <row r="102" spans="1:31" s="10" customFormat="1" ht="19.899999999999999" customHeight="1">
      <c r="B102" s="149"/>
      <c r="C102" s="150"/>
      <c r="D102" s="151" t="s">
        <v>100</v>
      </c>
      <c r="E102" s="152"/>
      <c r="F102" s="152"/>
      <c r="G102" s="152"/>
      <c r="H102" s="152"/>
      <c r="I102" s="152"/>
      <c r="J102" s="153">
        <f>J295</f>
        <v>0</v>
      </c>
      <c r="K102" s="150"/>
      <c r="L102" s="154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101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5" t="str">
        <f>E7</f>
        <v>Ambulantní služby Golčův Jeníkov</v>
      </c>
      <c r="F112" s="296"/>
      <c r="G112" s="296"/>
      <c r="H112" s="29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88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6" t="str">
        <f>E9</f>
        <v>193.1 - Vytápění</v>
      </c>
      <c r="F114" s="297"/>
      <c r="G114" s="297"/>
      <c r="H114" s="29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G. Jeníkov</v>
      </c>
      <c r="G116" s="36"/>
      <c r="H116" s="36"/>
      <c r="I116" s="29" t="s">
        <v>22</v>
      </c>
      <c r="J116" s="66" t="str">
        <f>IF(J12="","",J12)</f>
        <v>28. 4. 2022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 xml:space="preserve"> </v>
      </c>
      <c r="G118" s="36"/>
      <c r="H118" s="36"/>
      <c r="I118" s="29" t="s">
        <v>30</v>
      </c>
      <c r="J118" s="32" t="str">
        <f>E21</f>
        <v>Fuk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Artprojekt Jihlava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5"/>
      <c r="B121" s="156"/>
      <c r="C121" s="157" t="s">
        <v>102</v>
      </c>
      <c r="D121" s="158" t="s">
        <v>61</v>
      </c>
      <c r="E121" s="158" t="s">
        <v>57</v>
      </c>
      <c r="F121" s="158" t="s">
        <v>58</v>
      </c>
      <c r="G121" s="158" t="s">
        <v>103</v>
      </c>
      <c r="H121" s="158" t="s">
        <v>104</v>
      </c>
      <c r="I121" s="158" t="s">
        <v>105</v>
      </c>
      <c r="J121" s="159" t="s">
        <v>92</v>
      </c>
      <c r="K121" s="160" t="s">
        <v>106</v>
      </c>
      <c r="L121" s="161"/>
      <c r="M121" s="75" t="s">
        <v>1</v>
      </c>
      <c r="N121" s="76" t="s">
        <v>40</v>
      </c>
      <c r="O121" s="76" t="s">
        <v>107</v>
      </c>
      <c r="P121" s="76" t="s">
        <v>108</v>
      </c>
      <c r="Q121" s="76" t="s">
        <v>109</v>
      </c>
      <c r="R121" s="76" t="s">
        <v>110</v>
      </c>
      <c r="S121" s="76" t="s">
        <v>111</v>
      </c>
      <c r="T121" s="77" t="s">
        <v>112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pans="1:65" s="2" customFormat="1" ht="22.9" customHeight="1">
      <c r="A122" s="34"/>
      <c r="B122" s="35"/>
      <c r="C122" s="82" t="s">
        <v>113</v>
      </c>
      <c r="D122" s="36"/>
      <c r="E122" s="36"/>
      <c r="F122" s="36"/>
      <c r="G122" s="36"/>
      <c r="H122" s="36"/>
      <c r="I122" s="36"/>
      <c r="J122" s="162">
        <f>BK122</f>
        <v>0</v>
      </c>
      <c r="K122" s="36"/>
      <c r="L122" s="39"/>
      <c r="M122" s="78"/>
      <c r="N122" s="163"/>
      <c r="O122" s="79"/>
      <c r="P122" s="164">
        <f>P123</f>
        <v>0</v>
      </c>
      <c r="Q122" s="79"/>
      <c r="R122" s="164">
        <f>R123</f>
        <v>1.3972000000000002</v>
      </c>
      <c r="S122" s="79"/>
      <c r="T122" s="165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94</v>
      </c>
      <c r="BK122" s="166">
        <f>BK123</f>
        <v>0</v>
      </c>
    </row>
    <row r="123" spans="1:65" s="12" customFormat="1" ht="25.9" customHeight="1">
      <c r="B123" s="167"/>
      <c r="C123" s="168"/>
      <c r="D123" s="169" t="s">
        <v>75</v>
      </c>
      <c r="E123" s="170" t="s">
        <v>114</v>
      </c>
      <c r="F123" s="170" t="s">
        <v>115</v>
      </c>
      <c r="G123" s="168"/>
      <c r="H123" s="168"/>
      <c r="I123" s="171"/>
      <c r="J123" s="172">
        <f>BK123</f>
        <v>0</v>
      </c>
      <c r="K123" s="168"/>
      <c r="L123" s="173"/>
      <c r="M123" s="174"/>
      <c r="N123" s="175"/>
      <c r="O123" s="175"/>
      <c r="P123" s="176">
        <f>P124+P135+P186+P217+P295</f>
        <v>0</v>
      </c>
      <c r="Q123" s="175"/>
      <c r="R123" s="176">
        <f>R124+R135+R186+R217+R295</f>
        <v>1.3972000000000002</v>
      </c>
      <c r="S123" s="175"/>
      <c r="T123" s="177">
        <f>T124+T135+T186+T217+T295</f>
        <v>0</v>
      </c>
      <c r="AR123" s="178" t="s">
        <v>86</v>
      </c>
      <c r="AT123" s="179" t="s">
        <v>75</v>
      </c>
      <c r="AU123" s="179" t="s">
        <v>76</v>
      </c>
      <c r="AY123" s="178" t="s">
        <v>116</v>
      </c>
      <c r="BK123" s="180">
        <f>BK124+BK135+BK186+BK217+BK295</f>
        <v>0</v>
      </c>
    </row>
    <row r="124" spans="1:65" s="12" customFormat="1" ht="22.9" customHeight="1">
      <c r="B124" s="167"/>
      <c r="C124" s="168"/>
      <c r="D124" s="169" t="s">
        <v>75</v>
      </c>
      <c r="E124" s="181" t="s">
        <v>117</v>
      </c>
      <c r="F124" s="181" t="s">
        <v>118</v>
      </c>
      <c r="G124" s="168"/>
      <c r="H124" s="168"/>
      <c r="I124" s="171"/>
      <c r="J124" s="182">
        <f>BK124</f>
        <v>0</v>
      </c>
      <c r="K124" s="168"/>
      <c r="L124" s="173"/>
      <c r="M124" s="174"/>
      <c r="N124" s="175"/>
      <c r="O124" s="175"/>
      <c r="P124" s="176">
        <f>SUM(P125:P134)</f>
        <v>0</v>
      </c>
      <c r="Q124" s="175"/>
      <c r="R124" s="176">
        <f>SUM(R125:R134)</f>
        <v>2.0499999999999997E-2</v>
      </c>
      <c r="S124" s="175"/>
      <c r="T124" s="177">
        <f>SUM(T125:T134)</f>
        <v>0</v>
      </c>
      <c r="AR124" s="178" t="s">
        <v>86</v>
      </c>
      <c r="AT124" s="179" t="s">
        <v>75</v>
      </c>
      <c r="AU124" s="179" t="s">
        <v>84</v>
      </c>
      <c r="AY124" s="178" t="s">
        <v>116</v>
      </c>
      <c r="BK124" s="180">
        <f>SUM(BK125:BK134)</f>
        <v>0</v>
      </c>
    </row>
    <row r="125" spans="1:65" s="2" customFormat="1" ht="24.2" customHeight="1">
      <c r="A125" s="34"/>
      <c r="B125" s="35"/>
      <c r="C125" s="183" t="s">
        <v>119</v>
      </c>
      <c r="D125" s="183" t="s">
        <v>120</v>
      </c>
      <c r="E125" s="184" t="s">
        <v>121</v>
      </c>
      <c r="F125" s="185" t="s">
        <v>122</v>
      </c>
      <c r="G125" s="186" t="s">
        <v>123</v>
      </c>
      <c r="H125" s="187">
        <v>5</v>
      </c>
      <c r="I125" s="188"/>
      <c r="J125" s="189">
        <f t="shared" ref="J125:J134" si="0">ROUND(I125*H125,2)</f>
        <v>0</v>
      </c>
      <c r="K125" s="190"/>
      <c r="L125" s="39"/>
      <c r="M125" s="191" t="s">
        <v>1</v>
      </c>
      <c r="N125" s="192" t="s">
        <v>41</v>
      </c>
      <c r="O125" s="71"/>
      <c r="P125" s="193">
        <f t="shared" ref="P125:P134" si="1">O125*H125</f>
        <v>0</v>
      </c>
      <c r="Q125" s="193">
        <v>3.8000000000000002E-4</v>
      </c>
      <c r="R125" s="193">
        <f t="shared" ref="R125:R134" si="2">Q125*H125</f>
        <v>1.9000000000000002E-3</v>
      </c>
      <c r="S125" s="193">
        <v>0</v>
      </c>
      <c r="T125" s="194">
        <f t="shared" ref="T125:T134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5" t="s">
        <v>124</v>
      </c>
      <c r="AT125" s="195" t="s">
        <v>120</v>
      </c>
      <c r="AU125" s="195" t="s">
        <v>86</v>
      </c>
      <c r="AY125" s="17" t="s">
        <v>116</v>
      </c>
      <c r="BE125" s="196">
        <f t="shared" ref="BE125:BE134" si="4">IF(N125="základní",J125,0)</f>
        <v>0</v>
      </c>
      <c r="BF125" s="196">
        <f t="shared" ref="BF125:BF134" si="5">IF(N125="snížená",J125,0)</f>
        <v>0</v>
      </c>
      <c r="BG125" s="196">
        <f t="shared" ref="BG125:BG134" si="6">IF(N125="zákl. přenesená",J125,0)</f>
        <v>0</v>
      </c>
      <c r="BH125" s="196">
        <f t="shared" ref="BH125:BH134" si="7">IF(N125="sníž. přenesená",J125,0)</f>
        <v>0</v>
      </c>
      <c r="BI125" s="196">
        <f t="shared" ref="BI125:BI134" si="8">IF(N125="nulová",J125,0)</f>
        <v>0</v>
      </c>
      <c r="BJ125" s="17" t="s">
        <v>84</v>
      </c>
      <c r="BK125" s="196">
        <f t="shared" ref="BK125:BK134" si="9">ROUND(I125*H125,2)</f>
        <v>0</v>
      </c>
      <c r="BL125" s="17" t="s">
        <v>124</v>
      </c>
      <c r="BM125" s="195" t="s">
        <v>125</v>
      </c>
    </row>
    <row r="126" spans="1:65" s="2" customFormat="1" ht="24.2" customHeight="1">
      <c r="A126" s="34"/>
      <c r="B126" s="35"/>
      <c r="C126" s="197" t="s">
        <v>126</v>
      </c>
      <c r="D126" s="197" t="s">
        <v>127</v>
      </c>
      <c r="E126" s="198" t="s">
        <v>128</v>
      </c>
      <c r="F126" s="199" t="s">
        <v>129</v>
      </c>
      <c r="G126" s="200" t="s">
        <v>123</v>
      </c>
      <c r="H126" s="201">
        <v>5</v>
      </c>
      <c r="I126" s="202"/>
      <c r="J126" s="203">
        <f t="shared" si="0"/>
        <v>0</v>
      </c>
      <c r="K126" s="204"/>
      <c r="L126" s="205"/>
      <c r="M126" s="206" t="s">
        <v>1</v>
      </c>
      <c r="N126" s="207" t="s">
        <v>41</v>
      </c>
      <c r="O126" s="71"/>
      <c r="P126" s="193">
        <f t="shared" si="1"/>
        <v>0</v>
      </c>
      <c r="Q126" s="193">
        <v>5.0000000000000001E-4</v>
      </c>
      <c r="R126" s="193">
        <f t="shared" si="2"/>
        <v>2.5000000000000001E-3</v>
      </c>
      <c r="S126" s="193">
        <v>0</v>
      </c>
      <c r="T126" s="194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5" t="s">
        <v>130</v>
      </c>
      <c r="AT126" s="195" t="s">
        <v>127</v>
      </c>
      <c r="AU126" s="195" t="s">
        <v>86</v>
      </c>
      <c r="AY126" s="17" t="s">
        <v>116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7" t="s">
        <v>84</v>
      </c>
      <c r="BK126" s="196">
        <f t="shared" si="9"/>
        <v>0</v>
      </c>
      <c r="BL126" s="17" t="s">
        <v>124</v>
      </c>
      <c r="BM126" s="195" t="s">
        <v>131</v>
      </c>
    </row>
    <row r="127" spans="1:65" s="2" customFormat="1" ht="24.2" customHeight="1">
      <c r="A127" s="34"/>
      <c r="B127" s="35"/>
      <c r="C127" s="183" t="s">
        <v>132</v>
      </c>
      <c r="D127" s="183" t="s">
        <v>120</v>
      </c>
      <c r="E127" s="184" t="s">
        <v>133</v>
      </c>
      <c r="F127" s="185" t="s">
        <v>134</v>
      </c>
      <c r="G127" s="186" t="s">
        <v>135</v>
      </c>
      <c r="H127" s="187">
        <v>161</v>
      </c>
      <c r="I127" s="188"/>
      <c r="J127" s="189">
        <f t="shared" si="0"/>
        <v>0</v>
      </c>
      <c r="K127" s="190"/>
      <c r="L127" s="39"/>
      <c r="M127" s="191" t="s">
        <v>1</v>
      </c>
      <c r="N127" s="192" t="s">
        <v>41</v>
      </c>
      <c r="O127" s="71"/>
      <c r="P127" s="193">
        <f t="shared" si="1"/>
        <v>0</v>
      </c>
      <c r="Q127" s="193">
        <v>0</v>
      </c>
      <c r="R127" s="193">
        <f t="shared" si="2"/>
        <v>0</v>
      </c>
      <c r="S127" s="193">
        <v>0</v>
      </c>
      <c r="T127" s="194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5" t="s">
        <v>124</v>
      </c>
      <c r="AT127" s="195" t="s">
        <v>120</v>
      </c>
      <c r="AU127" s="195" t="s">
        <v>86</v>
      </c>
      <c r="AY127" s="17" t="s">
        <v>116</v>
      </c>
      <c r="BE127" s="196">
        <f t="shared" si="4"/>
        <v>0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7" t="s">
        <v>84</v>
      </c>
      <c r="BK127" s="196">
        <f t="shared" si="9"/>
        <v>0</v>
      </c>
      <c r="BL127" s="17" t="s">
        <v>124</v>
      </c>
      <c r="BM127" s="195" t="s">
        <v>136</v>
      </c>
    </row>
    <row r="128" spans="1:65" s="2" customFormat="1" ht="24.2" customHeight="1">
      <c r="A128" s="34"/>
      <c r="B128" s="35"/>
      <c r="C128" s="197" t="s">
        <v>137</v>
      </c>
      <c r="D128" s="197" t="s">
        <v>127</v>
      </c>
      <c r="E128" s="198" t="s">
        <v>138</v>
      </c>
      <c r="F128" s="199" t="s">
        <v>139</v>
      </c>
      <c r="G128" s="200" t="s">
        <v>135</v>
      </c>
      <c r="H128" s="201">
        <v>59</v>
      </c>
      <c r="I128" s="202"/>
      <c r="J128" s="203">
        <f t="shared" si="0"/>
        <v>0</v>
      </c>
      <c r="K128" s="204"/>
      <c r="L128" s="205"/>
      <c r="M128" s="206" t="s">
        <v>1</v>
      </c>
      <c r="N128" s="207" t="s">
        <v>41</v>
      </c>
      <c r="O128" s="71"/>
      <c r="P128" s="193">
        <f t="shared" si="1"/>
        <v>0</v>
      </c>
      <c r="Q128" s="193">
        <v>1E-4</v>
      </c>
      <c r="R128" s="193">
        <f t="shared" si="2"/>
        <v>5.8999999999999999E-3</v>
      </c>
      <c r="S128" s="193">
        <v>0</v>
      </c>
      <c r="T128" s="194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5" t="s">
        <v>130</v>
      </c>
      <c r="AT128" s="195" t="s">
        <v>127</v>
      </c>
      <c r="AU128" s="195" t="s">
        <v>86</v>
      </c>
      <c r="AY128" s="17" t="s">
        <v>116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7" t="s">
        <v>84</v>
      </c>
      <c r="BK128" s="196">
        <f t="shared" si="9"/>
        <v>0</v>
      </c>
      <c r="BL128" s="17" t="s">
        <v>124</v>
      </c>
      <c r="BM128" s="195" t="s">
        <v>140</v>
      </c>
    </row>
    <row r="129" spans="1:65" s="2" customFormat="1" ht="24.2" customHeight="1">
      <c r="A129" s="34"/>
      <c r="B129" s="35"/>
      <c r="C129" s="197" t="s">
        <v>141</v>
      </c>
      <c r="D129" s="197" t="s">
        <v>127</v>
      </c>
      <c r="E129" s="198" t="s">
        <v>142</v>
      </c>
      <c r="F129" s="199" t="s">
        <v>143</v>
      </c>
      <c r="G129" s="200" t="s">
        <v>135</v>
      </c>
      <c r="H129" s="201">
        <v>4</v>
      </c>
      <c r="I129" s="202"/>
      <c r="J129" s="203">
        <f t="shared" si="0"/>
        <v>0</v>
      </c>
      <c r="K129" s="204"/>
      <c r="L129" s="205"/>
      <c r="M129" s="206" t="s">
        <v>1</v>
      </c>
      <c r="N129" s="207" t="s">
        <v>41</v>
      </c>
      <c r="O129" s="71"/>
      <c r="P129" s="193">
        <f t="shared" si="1"/>
        <v>0</v>
      </c>
      <c r="Q129" s="193">
        <v>1E-4</v>
      </c>
      <c r="R129" s="193">
        <f t="shared" si="2"/>
        <v>4.0000000000000002E-4</v>
      </c>
      <c r="S129" s="193">
        <v>0</v>
      </c>
      <c r="T129" s="194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5" t="s">
        <v>130</v>
      </c>
      <c r="AT129" s="195" t="s">
        <v>127</v>
      </c>
      <c r="AU129" s="195" t="s">
        <v>86</v>
      </c>
      <c r="AY129" s="17" t="s">
        <v>116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7" t="s">
        <v>84</v>
      </c>
      <c r="BK129" s="196">
        <f t="shared" si="9"/>
        <v>0</v>
      </c>
      <c r="BL129" s="17" t="s">
        <v>124</v>
      </c>
      <c r="BM129" s="195" t="s">
        <v>144</v>
      </c>
    </row>
    <row r="130" spans="1:65" s="2" customFormat="1" ht="33" customHeight="1">
      <c r="A130" s="34"/>
      <c r="B130" s="35"/>
      <c r="C130" s="197" t="s">
        <v>145</v>
      </c>
      <c r="D130" s="197" t="s">
        <v>127</v>
      </c>
      <c r="E130" s="198" t="s">
        <v>146</v>
      </c>
      <c r="F130" s="199" t="s">
        <v>147</v>
      </c>
      <c r="G130" s="200" t="s">
        <v>135</v>
      </c>
      <c r="H130" s="201">
        <v>7</v>
      </c>
      <c r="I130" s="202"/>
      <c r="J130" s="203">
        <f t="shared" si="0"/>
        <v>0</v>
      </c>
      <c r="K130" s="204"/>
      <c r="L130" s="205"/>
      <c r="M130" s="206" t="s">
        <v>1</v>
      </c>
      <c r="N130" s="207" t="s">
        <v>41</v>
      </c>
      <c r="O130" s="71"/>
      <c r="P130" s="193">
        <f t="shared" si="1"/>
        <v>0</v>
      </c>
      <c r="Q130" s="193">
        <v>1E-4</v>
      </c>
      <c r="R130" s="193">
        <f t="shared" si="2"/>
        <v>6.9999999999999999E-4</v>
      </c>
      <c r="S130" s="193">
        <v>0</v>
      </c>
      <c r="T130" s="194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5" t="s">
        <v>130</v>
      </c>
      <c r="AT130" s="195" t="s">
        <v>127</v>
      </c>
      <c r="AU130" s="195" t="s">
        <v>86</v>
      </c>
      <c r="AY130" s="17" t="s">
        <v>116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7" t="s">
        <v>84</v>
      </c>
      <c r="BK130" s="196">
        <f t="shared" si="9"/>
        <v>0</v>
      </c>
      <c r="BL130" s="17" t="s">
        <v>124</v>
      </c>
      <c r="BM130" s="195" t="s">
        <v>148</v>
      </c>
    </row>
    <row r="131" spans="1:65" s="2" customFormat="1" ht="37.9" customHeight="1">
      <c r="A131" s="34"/>
      <c r="B131" s="35"/>
      <c r="C131" s="197" t="s">
        <v>149</v>
      </c>
      <c r="D131" s="197" t="s">
        <v>127</v>
      </c>
      <c r="E131" s="198" t="s">
        <v>150</v>
      </c>
      <c r="F131" s="199" t="s">
        <v>151</v>
      </c>
      <c r="G131" s="200" t="s">
        <v>135</v>
      </c>
      <c r="H131" s="201">
        <v>74</v>
      </c>
      <c r="I131" s="202"/>
      <c r="J131" s="203">
        <f t="shared" si="0"/>
        <v>0</v>
      </c>
      <c r="K131" s="204"/>
      <c r="L131" s="205"/>
      <c r="M131" s="206" t="s">
        <v>1</v>
      </c>
      <c r="N131" s="207" t="s">
        <v>41</v>
      </c>
      <c r="O131" s="71"/>
      <c r="P131" s="193">
        <f t="shared" si="1"/>
        <v>0</v>
      </c>
      <c r="Q131" s="193">
        <v>1E-4</v>
      </c>
      <c r="R131" s="193">
        <f t="shared" si="2"/>
        <v>7.4000000000000003E-3</v>
      </c>
      <c r="S131" s="193">
        <v>0</v>
      </c>
      <c r="T131" s="194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5" t="s">
        <v>130</v>
      </c>
      <c r="AT131" s="195" t="s">
        <v>127</v>
      </c>
      <c r="AU131" s="195" t="s">
        <v>86</v>
      </c>
      <c r="AY131" s="17" t="s">
        <v>116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7" t="s">
        <v>84</v>
      </c>
      <c r="BK131" s="196">
        <f t="shared" si="9"/>
        <v>0</v>
      </c>
      <c r="BL131" s="17" t="s">
        <v>124</v>
      </c>
      <c r="BM131" s="195" t="s">
        <v>152</v>
      </c>
    </row>
    <row r="132" spans="1:65" s="2" customFormat="1" ht="37.9" customHeight="1">
      <c r="A132" s="34"/>
      <c r="B132" s="35"/>
      <c r="C132" s="197" t="s">
        <v>153</v>
      </c>
      <c r="D132" s="197" t="s">
        <v>127</v>
      </c>
      <c r="E132" s="198" t="s">
        <v>154</v>
      </c>
      <c r="F132" s="199" t="s">
        <v>155</v>
      </c>
      <c r="G132" s="200" t="s">
        <v>135</v>
      </c>
      <c r="H132" s="201">
        <v>11</v>
      </c>
      <c r="I132" s="202"/>
      <c r="J132" s="203">
        <f t="shared" si="0"/>
        <v>0</v>
      </c>
      <c r="K132" s="204"/>
      <c r="L132" s="205"/>
      <c r="M132" s="206" t="s">
        <v>1</v>
      </c>
      <c r="N132" s="207" t="s">
        <v>41</v>
      </c>
      <c r="O132" s="71"/>
      <c r="P132" s="193">
        <f t="shared" si="1"/>
        <v>0</v>
      </c>
      <c r="Q132" s="193">
        <v>1E-4</v>
      </c>
      <c r="R132" s="193">
        <f t="shared" si="2"/>
        <v>1.1000000000000001E-3</v>
      </c>
      <c r="S132" s="193">
        <v>0</v>
      </c>
      <c r="T132" s="194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5" t="s">
        <v>130</v>
      </c>
      <c r="AT132" s="195" t="s">
        <v>127</v>
      </c>
      <c r="AU132" s="195" t="s">
        <v>86</v>
      </c>
      <c r="AY132" s="17" t="s">
        <v>116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7" t="s">
        <v>84</v>
      </c>
      <c r="BK132" s="196">
        <f t="shared" si="9"/>
        <v>0</v>
      </c>
      <c r="BL132" s="17" t="s">
        <v>124</v>
      </c>
      <c r="BM132" s="195" t="s">
        <v>156</v>
      </c>
    </row>
    <row r="133" spans="1:65" s="2" customFormat="1" ht="33" customHeight="1">
      <c r="A133" s="34"/>
      <c r="B133" s="35"/>
      <c r="C133" s="197" t="s">
        <v>157</v>
      </c>
      <c r="D133" s="197" t="s">
        <v>127</v>
      </c>
      <c r="E133" s="198" t="s">
        <v>158</v>
      </c>
      <c r="F133" s="199" t="s">
        <v>159</v>
      </c>
      <c r="G133" s="200" t="s">
        <v>135</v>
      </c>
      <c r="H133" s="201">
        <v>6</v>
      </c>
      <c r="I133" s="202"/>
      <c r="J133" s="203">
        <f t="shared" si="0"/>
        <v>0</v>
      </c>
      <c r="K133" s="204"/>
      <c r="L133" s="205"/>
      <c r="M133" s="206" t="s">
        <v>1</v>
      </c>
      <c r="N133" s="207" t="s">
        <v>41</v>
      </c>
      <c r="O133" s="71"/>
      <c r="P133" s="193">
        <f t="shared" si="1"/>
        <v>0</v>
      </c>
      <c r="Q133" s="193">
        <v>1E-4</v>
      </c>
      <c r="R133" s="193">
        <f t="shared" si="2"/>
        <v>6.0000000000000006E-4</v>
      </c>
      <c r="S133" s="193">
        <v>0</v>
      </c>
      <c r="T133" s="194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5" t="s">
        <v>130</v>
      </c>
      <c r="AT133" s="195" t="s">
        <v>127</v>
      </c>
      <c r="AU133" s="195" t="s">
        <v>86</v>
      </c>
      <c r="AY133" s="17" t="s">
        <v>116</v>
      </c>
      <c r="BE133" s="196">
        <f t="shared" si="4"/>
        <v>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7" t="s">
        <v>84</v>
      </c>
      <c r="BK133" s="196">
        <f t="shared" si="9"/>
        <v>0</v>
      </c>
      <c r="BL133" s="17" t="s">
        <v>124</v>
      </c>
      <c r="BM133" s="195" t="s">
        <v>160</v>
      </c>
    </row>
    <row r="134" spans="1:65" s="2" customFormat="1" ht="24.2" customHeight="1">
      <c r="A134" s="34"/>
      <c r="B134" s="35"/>
      <c r="C134" s="183" t="s">
        <v>161</v>
      </c>
      <c r="D134" s="183" t="s">
        <v>120</v>
      </c>
      <c r="E134" s="184" t="s">
        <v>162</v>
      </c>
      <c r="F134" s="185" t="s">
        <v>163</v>
      </c>
      <c r="G134" s="186" t="s">
        <v>164</v>
      </c>
      <c r="H134" s="187">
        <v>2.1000000000000001E-2</v>
      </c>
      <c r="I134" s="188"/>
      <c r="J134" s="189">
        <f t="shared" si="0"/>
        <v>0</v>
      </c>
      <c r="K134" s="190"/>
      <c r="L134" s="39"/>
      <c r="M134" s="191" t="s">
        <v>1</v>
      </c>
      <c r="N134" s="192" t="s">
        <v>41</v>
      </c>
      <c r="O134" s="71"/>
      <c r="P134" s="193">
        <f t="shared" si="1"/>
        <v>0</v>
      </c>
      <c r="Q134" s="193">
        <v>0</v>
      </c>
      <c r="R134" s="193">
        <f t="shared" si="2"/>
        <v>0</v>
      </c>
      <c r="S134" s="193">
        <v>0</v>
      </c>
      <c r="T134" s="194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5" t="s">
        <v>124</v>
      </c>
      <c r="AT134" s="195" t="s">
        <v>120</v>
      </c>
      <c r="AU134" s="195" t="s">
        <v>86</v>
      </c>
      <c r="AY134" s="17" t="s">
        <v>116</v>
      </c>
      <c r="BE134" s="196">
        <f t="shared" si="4"/>
        <v>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7" t="s">
        <v>84</v>
      </c>
      <c r="BK134" s="196">
        <f t="shared" si="9"/>
        <v>0</v>
      </c>
      <c r="BL134" s="17" t="s">
        <v>124</v>
      </c>
      <c r="BM134" s="195" t="s">
        <v>165</v>
      </c>
    </row>
    <row r="135" spans="1:65" s="12" customFormat="1" ht="22.9" customHeight="1">
      <c r="B135" s="167"/>
      <c r="C135" s="168"/>
      <c r="D135" s="169" t="s">
        <v>75</v>
      </c>
      <c r="E135" s="181" t="s">
        <v>166</v>
      </c>
      <c r="F135" s="181" t="s">
        <v>167</v>
      </c>
      <c r="G135" s="168"/>
      <c r="H135" s="168"/>
      <c r="I135" s="171"/>
      <c r="J135" s="182">
        <f>BK135</f>
        <v>0</v>
      </c>
      <c r="K135" s="168"/>
      <c r="L135" s="173"/>
      <c r="M135" s="174"/>
      <c r="N135" s="175"/>
      <c r="O135" s="175"/>
      <c r="P135" s="176">
        <f>SUM(P136:P185)</f>
        <v>0</v>
      </c>
      <c r="Q135" s="175"/>
      <c r="R135" s="176">
        <f>SUM(R136:R185)</f>
        <v>0.58624999999999994</v>
      </c>
      <c r="S135" s="175"/>
      <c r="T135" s="177">
        <f>SUM(T136:T185)</f>
        <v>0</v>
      </c>
      <c r="AR135" s="178" t="s">
        <v>86</v>
      </c>
      <c r="AT135" s="179" t="s">
        <v>75</v>
      </c>
      <c r="AU135" s="179" t="s">
        <v>84</v>
      </c>
      <c r="AY135" s="178" t="s">
        <v>116</v>
      </c>
      <c r="BK135" s="180">
        <f>SUM(BK136:BK185)</f>
        <v>0</v>
      </c>
    </row>
    <row r="136" spans="1:65" s="2" customFormat="1" ht="44.25" customHeight="1">
      <c r="A136" s="34"/>
      <c r="B136" s="35"/>
      <c r="C136" s="183" t="s">
        <v>168</v>
      </c>
      <c r="D136" s="183" t="s">
        <v>120</v>
      </c>
      <c r="E136" s="184" t="s">
        <v>169</v>
      </c>
      <c r="F136" s="185" t="s">
        <v>170</v>
      </c>
      <c r="G136" s="186" t="s">
        <v>171</v>
      </c>
      <c r="H136" s="187">
        <v>1</v>
      </c>
      <c r="I136" s="188"/>
      <c r="J136" s="189">
        <f>ROUND(I136*H136,2)</f>
        <v>0</v>
      </c>
      <c r="K136" s="190"/>
      <c r="L136" s="39"/>
      <c r="M136" s="191" t="s">
        <v>1</v>
      </c>
      <c r="N136" s="192" t="s">
        <v>41</v>
      </c>
      <c r="O136" s="71"/>
      <c r="P136" s="193">
        <f>O136*H136</f>
        <v>0</v>
      </c>
      <c r="Q136" s="193">
        <v>5.47E-3</v>
      </c>
      <c r="R136" s="193">
        <f>Q136*H136</f>
        <v>5.47E-3</v>
      </c>
      <c r="S136" s="193">
        <v>0</v>
      </c>
      <c r="T136" s="19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5" t="s">
        <v>124</v>
      </c>
      <c r="AT136" s="195" t="s">
        <v>120</v>
      </c>
      <c r="AU136" s="195" t="s">
        <v>86</v>
      </c>
      <c r="AY136" s="17" t="s">
        <v>116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7" t="s">
        <v>84</v>
      </c>
      <c r="BK136" s="196">
        <f>ROUND(I136*H136,2)</f>
        <v>0</v>
      </c>
      <c r="BL136" s="17" t="s">
        <v>124</v>
      </c>
      <c r="BM136" s="195" t="s">
        <v>172</v>
      </c>
    </row>
    <row r="137" spans="1:65" s="13" customFormat="1" ht="11.25">
      <c r="B137" s="208"/>
      <c r="C137" s="209"/>
      <c r="D137" s="210" t="s">
        <v>173</v>
      </c>
      <c r="E137" s="211" t="s">
        <v>1</v>
      </c>
      <c r="F137" s="212" t="s">
        <v>174</v>
      </c>
      <c r="G137" s="209"/>
      <c r="H137" s="213">
        <v>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173</v>
      </c>
      <c r="AU137" s="219" t="s">
        <v>86</v>
      </c>
      <c r="AV137" s="13" t="s">
        <v>86</v>
      </c>
      <c r="AW137" s="13" t="s">
        <v>32</v>
      </c>
      <c r="AX137" s="13" t="s">
        <v>76</v>
      </c>
      <c r="AY137" s="219" t="s">
        <v>116</v>
      </c>
    </row>
    <row r="138" spans="1:65" s="14" customFormat="1" ht="11.25">
      <c r="B138" s="220"/>
      <c r="C138" s="221"/>
      <c r="D138" s="210" t="s">
        <v>173</v>
      </c>
      <c r="E138" s="222" t="s">
        <v>1</v>
      </c>
      <c r="F138" s="223" t="s">
        <v>175</v>
      </c>
      <c r="G138" s="221"/>
      <c r="H138" s="224">
        <v>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173</v>
      </c>
      <c r="AU138" s="230" t="s">
        <v>86</v>
      </c>
      <c r="AV138" s="14" t="s">
        <v>176</v>
      </c>
      <c r="AW138" s="14" t="s">
        <v>32</v>
      </c>
      <c r="AX138" s="14" t="s">
        <v>84</v>
      </c>
      <c r="AY138" s="230" t="s">
        <v>116</v>
      </c>
    </row>
    <row r="139" spans="1:65" s="2" customFormat="1" ht="24.2" customHeight="1">
      <c r="A139" s="34"/>
      <c r="B139" s="35"/>
      <c r="C139" s="183" t="s">
        <v>176</v>
      </c>
      <c r="D139" s="183" t="s">
        <v>120</v>
      </c>
      <c r="E139" s="184" t="s">
        <v>177</v>
      </c>
      <c r="F139" s="185" t="s">
        <v>178</v>
      </c>
      <c r="G139" s="186" t="s">
        <v>171</v>
      </c>
      <c r="H139" s="187">
        <v>3</v>
      </c>
      <c r="I139" s="188"/>
      <c r="J139" s="189">
        <f>ROUND(I139*H139,2)</f>
        <v>0</v>
      </c>
      <c r="K139" s="190"/>
      <c r="L139" s="39"/>
      <c r="M139" s="191" t="s">
        <v>1</v>
      </c>
      <c r="N139" s="192" t="s">
        <v>41</v>
      </c>
      <c r="O139" s="71"/>
      <c r="P139" s="193">
        <f>O139*H139</f>
        <v>0</v>
      </c>
      <c r="Q139" s="193">
        <v>1.3999999999999999E-4</v>
      </c>
      <c r="R139" s="193">
        <f>Q139*H139</f>
        <v>4.1999999999999996E-4</v>
      </c>
      <c r="S139" s="193">
        <v>0</v>
      </c>
      <c r="T139" s="19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5" t="s">
        <v>124</v>
      </c>
      <c r="AT139" s="195" t="s">
        <v>120</v>
      </c>
      <c r="AU139" s="195" t="s">
        <v>86</v>
      </c>
      <c r="AY139" s="17" t="s">
        <v>116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7" t="s">
        <v>84</v>
      </c>
      <c r="BK139" s="196">
        <f>ROUND(I139*H139,2)</f>
        <v>0</v>
      </c>
      <c r="BL139" s="17" t="s">
        <v>124</v>
      </c>
      <c r="BM139" s="195" t="s">
        <v>179</v>
      </c>
    </row>
    <row r="140" spans="1:65" s="2" customFormat="1" ht="24.2" customHeight="1">
      <c r="A140" s="34"/>
      <c r="B140" s="35"/>
      <c r="C140" s="197" t="s">
        <v>180</v>
      </c>
      <c r="D140" s="197" t="s">
        <v>127</v>
      </c>
      <c r="E140" s="198" t="s">
        <v>181</v>
      </c>
      <c r="F140" s="199" t="s">
        <v>182</v>
      </c>
      <c r="G140" s="200" t="s">
        <v>183</v>
      </c>
      <c r="H140" s="201">
        <v>1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41</v>
      </c>
      <c r="O140" s="71"/>
      <c r="P140" s="193">
        <f>O140*H140</f>
        <v>0</v>
      </c>
      <c r="Q140" s="193">
        <v>1E-3</v>
      </c>
      <c r="R140" s="193">
        <f>Q140*H140</f>
        <v>1E-3</v>
      </c>
      <c r="S140" s="193">
        <v>0</v>
      </c>
      <c r="T140" s="19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5" t="s">
        <v>130</v>
      </c>
      <c r="AT140" s="195" t="s">
        <v>127</v>
      </c>
      <c r="AU140" s="195" t="s">
        <v>86</v>
      </c>
      <c r="AY140" s="17" t="s">
        <v>116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7" t="s">
        <v>84</v>
      </c>
      <c r="BK140" s="196">
        <f>ROUND(I140*H140,2)</f>
        <v>0</v>
      </c>
      <c r="BL140" s="17" t="s">
        <v>124</v>
      </c>
      <c r="BM140" s="195" t="s">
        <v>184</v>
      </c>
    </row>
    <row r="141" spans="1:65" s="13" customFormat="1" ht="11.25">
      <c r="B141" s="208"/>
      <c r="C141" s="209"/>
      <c r="D141" s="210" t="s">
        <v>173</v>
      </c>
      <c r="E141" s="211" t="s">
        <v>1</v>
      </c>
      <c r="F141" s="212" t="s">
        <v>185</v>
      </c>
      <c r="G141" s="209"/>
      <c r="H141" s="213">
        <v>1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173</v>
      </c>
      <c r="AU141" s="219" t="s">
        <v>86</v>
      </c>
      <c r="AV141" s="13" t="s">
        <v>86</v>
      </c>
      <c r="AW141" s="13" t="s">
        <v>32</v>
      </c>
      <c r="AX141" s="13" t="s">
        <v>84</v>
      </c>
      <c r="AY141" s="219" t="s">
        <v>116</v>
      </c>
    </row>
    <row r="142" spans="1:65" s="15" customFormat="1" ht="11.25">
      <c r="B142" s="231"/>
      <c r="C142" s="232"/>
      <c r="D142" s="210" t="s">
        <v>173</v>
      </c>
      <c r="E142" s="233" t="s">
        <v>1</v>
      </c>
      <c r="F142" s="234" t="s">
        <v>186</v>
      </c>
      <c r="G142" s="232"/>
      <c r="H142" s="235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173</v>
      </c>
      <c r="AU142" s="241" t="s">
        <v>86</v>
      </c>
      <c r="AV142" s="15" t="s">
        <v>187</v>
      </c>
      <c r="AW142" s="15" t="s">
        <v>32</v>
      </c>
      <c r="AX142" s="15" t="s">
        <v>76</v>
      </c>
      <c r="AY142" s="241" t="s">
        <v>116</v>
      </c>
    </row>
    <row r="143" spans="1:65" s="14" customFormat="1" ht="11.25">
      <c r="B143" s="220"/>
      <c r="C143" s="221"/>
      <c r="D143" s="210" t="s">
        <v>173</v>
      </c>
      <c r="E143" s="222" t="s">
        <v>1</v>
      </c>
      <c r="F143" s="223" t="s">
        <v>175</v>
      </c>
      <c r="G143" s="221"/>
      <c r="H143" s="224">
        <v>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173</v>
      </c>
      <c r="AU143" s="230" t="s">
        <v>86</v>
      </c>
      <c r="AV143" s="14" t="s">
        <v>176</v>
      </c>
      <c r="AW143" s="14" t="s">
        <v>32</v>
      </c>
      <c r="AX143" s="14" t="s">
        <v>76</v>
      </c>
      <c r="AY143" s="230" t="s">
        <v>116</v>
      </c>
    </row>
    <row r="144" spans="1:65" s="2" customFormat="1" ht="24.2" customHeight="1">
      <c r="A144" s="34"/>
      <c r="B144" s="35"/>
      <c r="C144" s="183" t="s">
        <v>188</v>
      </c>
      <c r="D144" s="183" t="s">
        <v>120</v>
      </c>
      <c r="E144" s="184" t="s">
        <v>189</v>
      </c>
      <c r="F144" s="185" t="s">
        <v>190</v>
      </c>
      <c r="G144" s="186" t="s">
        <v>171</v>
      </c>
      <c r="H144" s="187">
        <v>1</v>
      </c>
      <c r="I144" s="188"/>
      <c r="J144" s="189">
        <f>ROUND(I144*H144,2)</f>
        <v>0</v>
      </c>
      <c r="K144" s="190"/>
      <c r="L144" s="39"/>
      <c r="M144" s="191" t="s">
        <v>1</v>
      </c>
      <c r="N144" s="192" t="s">
        <v>41</v>
      </c>
      <c r="O144" s="71"/>
      <c r="P144" s="193">
        <f>O144*H144</f>
        <v>0</v>
      </c>
      <c r="Q144" s="193">
        <v>9.2000000000000003E-4</v>
      </c>
      <c r="R144" s="193">
        <f>Q144*H144</f>
        <v>9.2000000000000003E-4</v>
      </c>
      <c r="S144" s="193">
        <v>0</v>
      </c>
      <c r="T144" s="19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5" t="s">
        <v>124</v>
      </c>
      <c r="AT144" s="195" t="s">
        <v>120</v>
      </c>
      <c r="AU144" s="195" t="s">
        <v>86</v>
      </c>
      <c r="AY144" s="17" t="s">
        <v>116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7" t="s">
        <v>84</v>
      </c>
      <c r="BK144" s="196">
        <f>ROUND(I144*H144,2)</f>
        <v>0</v>
      </c>
      <c r="BL144" s="17" t="s">
        <v>124</v>
      </c>
      <c r="BM144" s="195" t="s">
        <v>191</v>
      </c>
    </row>
    <row r="145" spans="1:65" s="2" customFormat="1" ht="24.2" customHeight="1">
      <c r="A145" s="34"/>
      <c r="B145" s="35"/>
      <c r="C145" s="197" t="s">
        <v>192</v>
      </c>
      <c r="D145" s="197" t="s">
        <v>127</v>
      </c>
      <c r="E145" s="198" t="s">
        <v>193</v>
      </c>
      <c r="F145" s="199" t="s">
        <v>194</v>
      </c>
      <c r="G145" s="200" t="s">
        <v>183</v>
      </c>
      <c r="H145" s="201">
        <v>1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41</v>
      </c>
      <c r="O145" s="71"/>
      <c r="P145" s="193">
        <f>O145*H145</f>
        <v>0</v>
      </c>
      <c r="Q145" s="193">
        <v>2E-3</v>
      </c>
      <c r="R145" s="193">
        <f>Q145*H145</f>
        <v>2E-3</v>
      </c>
      <c r="S145" s="193">
        <v>0</v>
      </c>
      <c r="T145" s="19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5" t="s">
        <v>130</v>
      </c>
      <c r="AT145" s="195" t="s">
        <v>127</v>
      </c>
      <c r="AU145" s="195" t="s">
        <v>86</v>
      </c>
      <c r="AY145" s="17" t="s">
        <v>116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7" t="s">
        <v>84</v>
      </c>
      <c r="BK145" s="196">
        <f>ROUND(I145*H145,2)</f>
        <v>0</v>
      </c>
      <c r="BL145" s="17" t="s">
        <v>124</v>
      </c>
      <c r="BM145" s="195" t="s">
        <v>195</v>
      </c>
    </row>
    <row r="146" spans="1:65" s="13" customFormat="1" ht="11.25">
      <c r="B146" s="208"/>
      <c r="C146" s="209"/>
      <c r="D146" s="210" t="s">
        <v>173</v>
      </c>
      <c r="E146" s="211" t="s">
        <v>1</v>
      </c>
      <c r="F146" s="212" t="s">
        <v>185</v>
      </c>
      <c r="G146" s="209"/>
      <c r="H146" s="213">
        <v>1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173</v>
      </c>
      <c r="AU146" s="219" t="s">
        <v>86</v>
      </c>
      <c r="AV146" s="13" t="s">
        <v>86</v>
      </c>
      <c r="AW146" s="13" t="s">
        <v>32</v>
      </c>
      <c r="AX146" s="13" t="s">
        <v>76</v>
      </c>
      <c r="AY146" s="219" t="s">
        <v>116</v>
      </c>
    </row>
    <row r="147" spans="1:65" s="15" customFormat="1" ht="11.25">
      <c r="B147" s="231"/>
      <c r="C147" s="232"/>
      <c r="D147" s="210" t="s">
        <v>173</v>
      </c>
      <c r="E147" s="233" t="s">
        <v>1</v>
      </c>
      <c r="F147" s="234" t="s">
        <v>186</v>
      </c>
      <c r="G147" s="232"/>
      <c r="H147" s="235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173</v>
      </c>
      <c r="AU147" s="241" t="s">
        <v>86</v>
      </c>
      <c r="AV147" s="15" t="s">
        <v>187</v>
      </c>
      <c r="AW147" s="15" t="s">
        <v>32</v>
      </c>
      <c r="AX147" s="15" t="s">
        <v>76</v>
      </c>
      <c r="AY147" s="241" t="s">
        <v>116</v>
      </c>
    </row>
    <row r="148" spans="1:65" s="14" customFormat="1" ht="11.25">
      <c r="B148" s="220"/>
      <c r="C148" s="221"/>
      <c r="D148" s="210" t="s">
        <v>173</v>
      </c>
      <c r="E148" s="222" t="s">
        <v>1</v>
      </c>
      <c r="F148" s="223" t="s">
        <v>175</v>
      </c>
      <c r="G148" s="221"/>
      <c r="H148" s="224">
        <v>1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173</v>
      </c>
      <c r="AU148" s="230" t="s">
        <v>86</v>
      </c>
      <c r="AV148" s="14" t="s">
        <v>176</v>
      </c>
      <c r="AW148" s="14" t="s">
        <v>32</v>
      </c>
      <c r="AX148" s="14" t="s">
        <v>84</v>
      </c>
      <c r="AY148" s="230" t="s">
        <v>116</v>
      </c>
    </row>
    <row r="149" spans="1:65" s="2" customFormat="1" ht="37.9" customHeight="1">
      <c r="A149" s="34"/>
      <c r="B149" s="35"/>
      <c r="C149" s="183" t="s">
        <v>196</v>
      </c>
      <c r="D149" s="183" t="s">
        <v>120</v>
      </c>
      <c r="E149" s="184" t="s">
        <v>197</v>
      </c>
      <c r="F149" s="185" t="s">
        <v>198</v>
      </c>
      <c r="G149" s="186" t="s">
        <v>183</v>
      </c>
      <c r="H149" s="187">
        <v>2</v>
      </c>
      <c r="I149" s="188"/>
      <c r="J149" s="189">
        <f>ROUND(I149*H149,2)</f>
        <v>0</v>
      </c>
      <c r="K149" s="190"/>
      <c r="L149" s="39"/>
      <c r="M149" s="191" t="s">
        <v>1</v>
      </c>
      <c r="N149" s="192" t="s">
        <v>41</v>
      </c>
      <c r="O149" s="71"/>
      <c r="P149" s="193">
        <f>O149*H149</f>
        <v>0</v>
      </c>
      <c r="Q149" s="193">
        <v>1E-3</v>
      </c>
      <c r="R149" s="193">
        <f>Q149*H149</f>
        <v>2E-3</v>
      </c>
      <c r="S149" s="193">
        <v>0</v>
      </c>
      <c r="T149" s="19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5" t="s">
        <v>124</v>
      </c>
      <c r="AT149" s="195" t="s">
        <v>120</v>
      </c>
      <c r="AU149" s="195" t="s">
        <v>86</v>
      </c>
      <c r="AY149" s="17" t="s">
        <v>116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7" t="s">
        <v>84</v>
      </c>
      <c r="BK149" s="196">
        <f>ROUND(I149*H149,2)</f>
        <v>0</v>
      </c>
      <c r="BL149" s="17" t="s">
        <v>124</v>
      </c>
      <c r="BM149" s="195" t="s">
        <v>199</v>
      </c>
    </row>
    <row r="150" spans="1:65" s="2" customFormat="1" ht="37.9" customHeight="1">
      <c r="A150" s="34"/>
      <c r="B150" s="35"/>
      <c r="C150" s="183" t="s">
        <v>200</v>
      </c>
      <c r="D150" s="183" t="s">
        <v>120</v>
      </c>
      <c r="E150" s="184" t="s">
        <v>201</v>
      </c>
      <c r="F150" s="185" t="s">
        <v>202</v>
      </c>
      <c r="G150" s="186" t="s">
        <v>183</v>
      </c>
      <c r="H150" s="187">
        <v>2</v>
      </c>
      <c r="I150" s="188"/>
      <c r="J150" s="189">
        <f>ROUND(I150*H150,2)</f>
        <v>0</v>
      </c>
      <c r="K150" s="190"/>
      <c r="L150" s="39"/>
      <c r="M150" s="191" t="s">
        <v>1</v>
      </c>
      <c r="N150" s="192" t="s">
        <v>41</v>
      </c>
      <c r="O150" s="71"/>
      <c r="P150" s="193">
        <f>O150*H150</f>
        <v>0</v>
      </c>
      <c r="Q150" s="193">
        <v>1E-3</v>
      </c>
      <c r="R150" s="193">
        <f>Q150*H150</f>
        <v>2E-3</v>
      </c>
      <c r="S150" s="193">
        <v>0</v>
      </c>
      <c r="T150" s="19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5" t="s">
        <v>124</v>
      </c>
      <c r="AT150" s="195" t="s">
        <v>120</v>
      </c>
      <c r="AU150" s="195" t="s">
        <v>86</v>
      </c>
      <c r="AY150" s="17" t="s">
        <v>116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7" t="s">
        <v>84</v>
      </c>
      <c r="BK150" s="196">
        <f>ROUND(I150*H150,2)</f>
        <v>0</v>
      </c>
      <c r="BL150" s="17" t="s">
        <v>124</v>
      </c>
      <c r="BM150" s="195" t="s">
        <v>203</v>
      </c>
    </row>
    <row r="151" spans="1:65" s="2" customFormat="1" ht="37.9" customHeight="1">
      <c r="A151" s="34"/>
      <c r="B151" s="35"/>
      <c r="C151" s="183" t="s">
        <v>204</v>
      </c>
      <c r="D151" s="183" t="s">
        <v>120</v>
      </c>
      <c r="E151" s="184" t="s">
        <v>205</v>
      </c>
      <c r="F151" s="185" t="s">
        <v>206</v>
      </c>
      <c r="G151" s="186" t="s">
        <v>183</v>
      </c>
      <c r="H151" s="187">
        <v>3</v>
      </c>
      <c r="I151" s="188"/>
      <c r="J151" s="189">
        <f>ROUND(I151*H151,2)</f>
        <v>0</v>
      </c>
      <c r="K151" s="190"/>
      <c r="L151" s="39"/>
      <c r="M151" s="191" t="s">
        <v>1</v>
      </c>
      <c r="N151" s="192" t="s">
        <v>41</v>
      </c>
      <c r="O151" s="71"/>
      <c r="P151" s="193">
        <f>O151*H151</f>
        <v>0</v>
      </c>
      <c r="Q151" s="193">
        <v>1E-3</v>
      </c>
      <c r="R151" s="193">
        <f>Q151*H151</f>
        <v>3.0000000000000001E-3</v>
      </c>
      <c r="S151" s="193">
        <v>0</v>
      </c>
      <c r="T151" s="19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5" t="s">
        <v>124</v>
      </c>
      <c r="AT151" s="195" t="s">
        <v>120</v>
      </c>
      <c r="AU151" s="195" t="s">
        <v>86</v>
      </c>
      <c r="AY151" s="17" t="s">
        <v>116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7" t="s">
        <v>84</v>
      </c>
      <c r="BK151" s="196">
        <f>ROUND(I151*H151,2)</f>
        <v>0</v>
      </c>
      <c r="BL151" s="17" t="s">
        <v>124</v>
      </c>
      <c r="BM151" s="195" t="s">
        <v>207</v>
      </c>
    </row>
    <row r="152" spans="1:65" s="13" customFormat="1" ht="11.25">
      <c r="B152" s="208"/>
      <c r="C152" s="209"/>
      <c r="D152" s="210" t="s">
        <v>173</v>
      </c>
      <c r="E152" s="211" t="s">
        <v>1</v>
      </c>
      <c r="F152" s="212" t="s">
        <v>208</v>
      </c>
      <c r="G152" s="209"/>
      <c r="H152" s="213">
        <v>3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173</v>
      </c>
      <c r="AU152" s="219" t="s">
        <v>86</v>
      </c>
      <c r="AV152" s="13" t="s">
        <v>86</v>
      </c>
      <c r="AW152" s="13" t="s">
        <v>32</v>
      </c>
      <c r="AX152" s="13" t="s">
        <v>76</v>
      </c>
      <c r="AY152" s="219" t="s">
        <v>116</v>
      </c>
    </row>
    <row r="153" spans="1:65" s="2" customFormat="1" ht="49.15" customHeight="1">
      <c r="A153" s="34"/>
      <c r="B153" s="35"/>
      <c r="C153" s="183" t="s">
        <v>209</v>
      </c>
      <c r="D153" s="183" t="s">
        <v>120</v>
      </c>
      <c r="E153" s="184" t="s">
        <v>210</v>
      </c>
      <c r="F153" s="185" t="s">
        <v>211</v>
      </c>
      <c r="G153" s="186" t="s">
        <v>183</v>
      </c>
      <c r="H153" s="187">
        <v>1</v>
      </c>
      <c r="I153" s="188"/>
      <c r="J153" s="189">
        <f>ROUND(I153*H153,2)</f>
        <v>0</v>
      </c>
      <c r="K153" s="190"/>
      <c r="L153" s="39"/>
      <c r="M153" s="191" t="s">
        <v>1</v>
      </c>
      <c r="N153" s="192" t="s">
        <v>41</v>
      </c>
      <c r="O153" s="71"/>
      <c r="P153" s="193">
        <f>O153*H153</f>
        <v>0</v>
      </c>
      <c r="Q153" s="193">
        <v>1.4999999999999999E-2</v>
      </c>
      <c r="R153" s="193">
        <f>Q153*H153</f>
        <v>1.4999999999999999E-2</v>
      </c>
      <c r="S153" s="193">
        <v>0</v>
      </c>
      <c r="T153" s="19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5" t="s">
        <v>124</v>
      </c>
      <c r="AT153" s="195" t="s">
        <v>120</v>
      </c>
      <c r="AU153" s="195" t="s">
        <v>86</v>
      </c>
      <c r="AY153" s="17" t="s">
        <v>116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7" t="s">
        <v>84</v>
      </c>
      <c r="BK153" s="196">
        <f>ROUND(I153*H153,2)</f>
        <v>0</v>
      </c>
      <c r="BL153" s="17" t="s">
        <v>124</v>
      </c>
      <c r="BM153" s="195" t="s">
        <v>212</v>
      </c>
    </row>
    <row r="154" spans="1:65" s="13" customFormat="1" ht="11.25">
      <c r="B154" s="208"/>
      <c r="C154" s="209"/>
      <c r="D154" s="210" t="s">
        <v>173</v>
      </c>
      <c r="E154" s="211" t="s">
        <v>1</v>
      </c>
      <c r="F154" s="212" t="s">
        <v>185</v>
      </c>
      <c r="G154" s="209"/>
      <c r="H154" s="213">
        <v>1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173</v>
      </c>
      <c r="AU154" s="219" t="s">
        <v>86</v>
      </c>
      <c r="AV154" s="13" t="s">
        <v>86</v>
      </c>
      <c r="AW154" s="13" t="s">
        <v>32</v>
      </c>
      <c r="AX154" s="13" t="s">
        <v>76</v>
      </c>
      <c r="AY154" s="219" t="s">
        <v>116</v>
      </c>
    </row>
    <row r="155" spans="1:65" s="2" customFormat="1" ht="49.15" customHeight="1">
      <c r="A155" s="34"/>
      <c r="B155" s="35"/>
      <c r="C155" s="183" t="s">
        <v>213</v>
      </c>
      <c r="D155" s="183" t="s">
        <v>120</v>
      </c>
      <c r="E155" s="184" t="s">
        <v>214</v>
      </c>
      <c r="F155" s="185" t="s">
        <v>215</v>
      </c>
      <c r="G155" s="186" t="s">
        <v>183</v>
      </c>
      <c r="H155" s="187">
        <v>2</v>
      </c>
      <c r="I155" s="188"/>
      <c r="J155" s="189">
        <f>ROUND(I155*H155,2)</f>
        <v>0</v>
      </c>
      <c r="K155" s="190"/>
      <c r="L155" s="39"/>
      <c r="M155" s="191" t="s">
        <v>1</v>
      </c>
      <c r="N155" s="192" t="s">
        <v>41</v>
      </c>
      <c r="O155" s="71"/>
      <c r="P155" s="193">
        <f>O155*H155</f>
        <v>0</v>
      </c>
      <c r="Q155" s="193">
        <v>1.4999999999999999E-2</v>
      </c>
      <c r="R155" s="193">
        <f>Q155*H155</f>
        <v>0.03</v>
      </c>
      <c r="S155" s="193">
        <v>0</v>
      </c>
      <c r="T155" s="19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5" t="s">
        <v>124</v>
      </c>
      <c r="AT155" s="195" t="s">
        <v>120</v>
      </c>
      <c r="AU155" s="195" t="s">
        <v>86</v>
      </c>
      <c r="AY155" s="17" t="s">
        <v>116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7" t="s">
        <v>84</v>
      </c>
      <c r="BK155" s="196">
        <f>ROUND(I155*H155,2)</f>
        <v>0</v>
      </c>
      <c r="BL155" s="17" t="s">
        <v>124</v>
      </c>
      <c r="BM155" s="195" t="s">
        <v>216</v>
      </c>
    </row>
    <row r="156" spans="1:65" s="13" customFormat="1" ht="11.25">
      <c r="B156" s="208"/>
      <c r="C156" s="209"/>
      <c r="D156" s="210" t="s">
        <v>173</v>
      </c>
      <c r="E156" s="211" t="s">
        <v>1</v>
      </c>
      <c r="F156" s="212" t="s">
        <v>217</v>
      </c>
      <c r="G156" s="209"/>
      <c r="H156" s="213">
        <v>2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173</v>
      </c>
      <c r="AU156" s="219" t="s">
        <v>86</v>
      </c>
      <c r="AV156" s="13" t="s">
        <v>86</v>
      </c>
      <c r="AW156" s="13" t="s">
        <v>32</v>
      </c>
      <c r="AX156" s="13" t="s">
        <v>76</v>
      </c>
      <c r="AY156" s="219" t="s">
        <v>116</v>
      </c>
    </row>
    <row r="157" spans="1:65" s="2" customFormat="1" ht="37.9" customHeight="1">
      <c r="A157" s="34"/>
      <c r="B157" s="35"/>
      <c r="C157" s="183" t="s">
        <v>218</v>
      </c>
      <c r="D157" s="183" t="s">
        <v>120</v>
      </c>
      <c r="E157" s="184" t="s">
        <v>219</v>
      </c>
      <c r="F157" s="185" t="s">
        <v>220</v>
      </c>
      <c r="G157" s="186" t="s">
        <v>183</v>
      </c>
      <c r="H157" s="187">
        <v>1</v>
      </c>
      <c r="I157" s="188"/>
      <c r="J157" s="189">
        <f>ROUND(I157*H157,2)</f>
        <v>0</v>
      </c>
      <c r="K157" s="190"/>
      <c r="L157" s="39"/>
      <c r="M157" s="191" t="s">
        <v>1</v>
      </c>
      <c r="N157" s="192" t="s">
        <v>41</v>
      </c>
      <c r="O157" s="71"/>
      <c r="P157" s="193">
        <f>O157*H157</f>
        <v>0</v>
      </c>
      <c r="Q157" s="193">
        <v>0.01</v>
      </c>
      <c r="R157" s="193">
        <f>Q157*H157</f>
        <v>0.01</v>
      </c>
      <c r="S157" s="193">
        <v>0</v>
      </c>
      <c r="T157" s="19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5" t="s">
        <v>124</v>
      </c>
      <c r="AT157" s="195" t="s">
        <v>120</v>
      </c>
      <c r="AU157" s="195" t="s">
        <v>86</v>
      </c>
      <c r="AY157" s="17" t="s">
        <v>116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7" t="s">
        <v>84</v>
      </c>
      <c r="BK157" s="196">
        <f>ROUND(I157*H157,2)</f>
        <v>0</v>
      </c>
      <c r="BL157" s="17" t="s">
        <v>124</v>
      </c>
      <c r="BM157" s="195" t="s">
        <v>221</v>
      </c>
    </row>
    <row r="158" spans="1:65" s="13" customFormat="1" ht="11.25">
      <c r="B158" s="208"/>
      <c r="C158" s="209"/>
      <c r="D158" s="210" t="s">
        <v>173</v>
      </c>
      <c r="E158" s="211" t="s">
        <v>1</v>
      </c>
      <c r="F158" s="212" t="s">
        <v>222</v>
      </c>
      <c r="G158" s="209"/>
      <c r="H158" s="213">
        <v>1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173</v>
      </c>
      <c r="AU158" s="219" t="s">
        <v>86</v>
      </c>
      <c r="AV158" s="13" t="s">
        <v>86</v>
      </c>
      <c r="AW158" s="13" t="s">
        <v>32</v>
      </c>
      <c r="AX158" s="13" t="s">
        <v>76</v>
      </c>
      <c r="AY158" s="219" t="s">
        <v>116</v>
      </c>
    </row>
    <row r="159" spans="1:65" s="2" customFormat="1" ht="24.2" customHeight="1">
      <c r="A159" s="34"/>
      <c r="B159" s="35"/>
      <c r="C159" s="183" t="s">
        <v>223</v>
      </c>
      <c r="D159" s="183" t="s">
        <v>120</v>
      </c>
      <c r="E159" s="184" t="s">
        <v>224</v>
      </c>
      <c r="F159" s="185" t="s">
        <v>225</v>
      </c>
      <c r="G159" s="186" t="s">
        <v>135</v>
      </c>
      <c r="H159" s="187">
        <v>294</v>
      </c>
      <c r="I159" s="188"/>
      <c r="J159" s="189">
        <f>ROUND(I159*H159,2)</f>
        <v>0</v>
      </c>
      <c r="K159" s="190"/>
      <c r="L159" s="39"/>
      <c r="M159" s="191" t="s">
        <v>1</v>
      </c>
      <c r="N159" s="192" t="s">
        <v>41</v>
      </c>
      <c r="O159" s="71"/>
      <c r="P159" s="193">
        <f>O159*H159</f>
        <v>0</v>
      </c>
      <c r="Q159" s="193">
        <v>1.0000000000000001E-5</v>
      </c>
      <c r="R159" s="193">
        <f>Q159*H159</f>
        <v>2.9400000000000003E-3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124</v>
      </c>
      <c r="AT159" s="195" t="s">
        <v>120</v>
      </c>
      <c r="AU159" s="195" t="s">
        <v>86</v>
      </c>
      <c r="AY159" s="17" t="s">
        <v>116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84</v>
      </c>
      <c r="BK159" s="196">
        <f>ROUND(I159*H159,2)</f>
        <v>0</v>
      </c>
      <c r="BL159" s="17" t="s">
        <v>124</v>
      </c>
      <c r="BM159" s="195" t="s">
        <v>226</v>
      </c>
    </row>
    <row r="160" spans="1:65" s="13" customFormat="1" ht="11.25">
      <c r="B160" s="208"/>
      <c r="C160" s="209"/>
      <c r="D160" s="210" t="s">
        <v>173</v>
      </c>
      <c r="E160" s="211" t="s">
        <v>1</v>
      </c>
      <c r="F160" s="212" t="s">
        <v>227</v>
      </c>
      <c r="G160" s="209"/>
      <c r="H160" s="213">
        <v>294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173</v>
      </c>
      <c r="AU160" s="219" t="s">
        <v>86</v>
      </c>
      <c r="AV160" s="13" t="s">
        <v>86</v>
      </c>
      <c r="AW160" s="13" t="s">
        <v>32</v>
      </c>
      <c r="AX160" s="13" t="s">
        <v>76</v>
      </c>
      <c r="AY160" s="219" t="s">
        <v>116</v>
      </c>
    </row>
    <row r="161" spans="1:65" s="2" customFormat="1" ht="24.2" customHeight="1">
      <c r="A161" s="34"/>
      <c r="B161" s="35"/>
      <c r="C161" s="183" t="s">
        <v>8</v>
      </c>
      <c r="D161" s="183" t="s">
        <v>120</v>
      </c>
      <c r="E161" s="184" t="s">
        <v>228</v>
      </c>
      <c r="F161" s="185" t="s">
        <v>229</v>
      </c>
      <c r="G161" s="186" t="s">
        <v>230</v>
      </c>
      <c r="H161" s="187">
        <v>50</v>
      </c>
      <c r="I161" s="188"/>
      <c r="J161" s="189">
        <f>ROUND(I161*H161,2)</f>
        <v>0</v>
      </c>
      <c r="K161" s="190"/>
      <c r="L161" s="39"/>
      <c r="M161" s="191" t="s">
        <v>1</v>
      </c>
      <c r="N161" s="192" t="s">
        <v>41</v>
      </c>
      <c r="O161" s="71"/>
      <c r="P161" s="193">
        <f>O161*H161</f>
        <v>0</v>
      </c>
      <c r="Q161" s="193">
        <v>1.0000000000000001E-5</v>
      </c>
      <c r="R161" s="193">
        <f>Q161*H161</f>
        <v>5.0000000000000001E-4</v>
      </c>
      <c r="S161" s="193">
        <v>0</v>
      </c>
      <c r="T161" s="19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5" t="s">
        <v>124</v>
      </c>
      <c r="AT161" s="195" t="s">
        <v>120</v>
      </c>
      <c r="AU161" s="195" t="s">
        <v>86</v>
      </c>
      <c r="AY161" s="17" t="s">
        <v>116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7" t="s">
        <v>84</v>
      </c>
      <c r="BK161" s="196">
        <f>ROUND(I161*H161,2)</f>
        <v>0</v>
      </c>
      <c r="BL161" s="17" t="s">
        <v>124</v>
      </c>
      <c r="BM161" s="195" t="s">
        <v>231</v>
      </c>
    </row>
    <row r="162" spans="1:65" s="13" customFormat="1" ht="11.25">
      <c r="B162" s="208"/>
      <c r="C162" s="209"/>
      <c r="D162" s="210" t="s">
        <v>173</v>
      </c>
      <c r="E162" s="211" t="s">
        <v>1</v>
      </c>
      <c r="F162" s="212" t="s">
        <v>232</v>
      </c>
      <c r="G162" s="209"/>
      <c r="H162" s="213">
        <v>50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173</v>
      </c>
      <c r="AU162" s="219" t="s">
        <v>86</v>
      </c>
      <c r="AV162" s="13" t="s">
        <v>86</v>
      </c>
      <c r="AW162" s="13" t="s">
        <v>32</v>
      </c>
      <c r="AX162" s="13" t="s">
        <v>76</v>
      </c>
      <c r="AY162" s="219" t="s">
        <v>116</v>
      </c>
    </row>
    <row r="163" spans="1:65" s="15" customFormat="1" ht="11.25">
      <c r="B163" s="231"/>
      <c r="C163" s="232"/>
      <c r="D163" s="210" t="s">
        <v>173</v>
      </c>
      <c r="E163" s="233" t="s">
        <v>1</v>
      </c>
      <c r="F163" s="234" t="s">
        <v>186</v>
      </c>
      <c r="G163" s="232"/>
      <c r="H163" s="235">
        <v>50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173</v>
      </c>
      <c r="AU163" s="241" t="s">
        <v>86</v>
      </c>
      <c r="AV163" s="15" t="s">
        <v>187</v>
      </c>
      <c r="AW163" s="15" t="s">
        <v>32</v>
      </c>
      <c r="AX163" s="15" t="s">
        <v>76</v>
      </c>
      <c r="AY163" s="241" t="s">
        <v>116</v>
      </c>
    </row>
    <row r="164" spans="1:65" s="14" customFormat="1" ht="11.25">
      <c r="B164" s="220"/>
      <c r="C164" s="221"/>
      <c r="D164" s="210" t="s">
        <v>173</v>
      </c>
      <c r="E164" s="222" t="s">
        <v>1</v>
      </c>
      <c r="F164" s="223" t="s">
        <v>175</v>
      </c>
      <c r="G164" s="221"/>
      <c r="H164" s="224">
        <v>50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173</v>
      </c>
      <c r="AU164" s="230" t="s">
        <v>86</v>
      </c>
      <c r="AV164" s="14" t="s">
        <v>176</v>
      </c>
      <c r="AW164" s="14" t="s">
        <v>32</v>
      </c>
      <c r="AX164" s="14" t="s">
        <v>84</v>
      </c>
      <c r="AY164" s="230" t="s">
        <v>116</v>
      </c>
    </row>
    <row r="165" spans="1:65" s="2" customFormat="1" ht="24.2" customHeight="1">
      <c r="A165" s="34"/>
      <c r="B165" s="35"/>
      <c r="C165" s="183" t="s">
        <v>124</v>
      </c>
      <c r="D165" s="183" t="s">
        <v>120</v>
      </c>
      <c r="E165" s="184" t="s">
        <v>233</v>
      </c>
      <c r="F165" s="185" t="s">
        <v>234</v>
      </c>
      <c r="G165" s="186" t="s">
        <v>183</v>
      </c>
      <c r="H165" s="187">
        <v>2</v>
      </c>
      <c r="I165" s="188"/>
      <c r="J165" s="189">
        <f>ROUND(I165*H165,2)</f>
        <v>0</v>
      </c>
      <c r="K165" s="190"/>
      <c r="L165" s="39"/>
      <c r="M165" s="191" t="s">
        <v>1</v>
      </c>
      <c r="N165" s="192" t="s">
        <v>41</v>
      </c>
      <c r="O165" s="71"/>
      <c r="P165" s="193">
        <f>O165*H165</f>
        <v>0</v>
      </c>
      <c r="Q165" s="193">
        <v>0.01</v>
      </c>
      <c r="R165" s="193">
        <f>Q165*H165</f>
        <v>0.02</v>
      </c>
      <c r="S165" s="193">
        <v>0</v>
      </c>
      <c r="T165" s="19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5" t="s">
        <v>124</v>
      </c>
      <c r="AT165" s="195" t="s">
        <v>120</v>
      </c>
      <c r="AU165" s="195" t="s">
        <v>86</v>
      </c>
      <c r="AY165" s="17" t="s">
        <v>116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7" t="s">
        <v>84</v>
      </c>
      <c r="BK165" s="196">
        <f>ROUND(I165*H165,2)</f>
        <v>0</v>
      </c>
      <c r="BL165" s="17" t="s">
        <v>124</v>
      </c>
      <c r="BM165" s="195" t="s">
        <v>235</v>
      </c>
    </row>
    <row r="166" spans="1:65" s="13" customFormat="1" ht="11.25">
      <c r="B166" s="208"/>
      <c r="C166" s="209"/>
      <c r="D166" s="210" t="s">
        <v>173</v>
      </c>
      <c r="E166" s="211" t="s">
        <v>1</v>
      </c>
      <c r="F166" s="212" t="s">
        <v>236</v>
      </c>
      <c r="G166" s="209"/>
      <c r="H166" s="213">
        <v>2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173</v>
      </c>
      <c r="AU166" s="219" t="s">
        <v>86</v>
      </c>
      <c r="AV166" s="13" t="s">
        <v>86</v>
      </c>
      <c r="AW166" s="13" t="s">
        <v>32</v>
      </c>
      <c r="AX166" s="13" t="s">
        <v>76</v>
      </c>
      <c r="AY166" s="219" t="s">
        <v>116</v>
      </c>
    </row>
    <row r="167" spans="1:65" s="2" customFormat="1" ht="37.9" customHeight="1">
      <c r="A167" s="34"/>
      <c r="B167" s="35"/>
      <c r="C167" s="183" t="s">
        <v>237</v>
      </c>
      <c r="D167" s="183" t="s">
        <v>120</v>
      </c>
      <c r="E167" s="184" t="s">
        <v>238</v>
      </c>
      <c r="F167" s="185" t="s">
        <v>239</v>
      </c>
      <c r="G167" s="186" t="s">
        <v>183</v>
      </c>
      <c r="H167" s="187">
        <v>17</v>
      </c>
      <c r="I167" s="188"/>
      <c r="J167" s="189">
        <f>ROUND(I167*H167,2)</f>
        <v>0</v>
      </c>
      <c r="K167" s="190"/>
      <c r="L167" s="39"/>
      <c r="M167" s="191" t="s">
        <v>1</v>
      </c>
      <c r="N167" s="192" t="s">
        <v>41</v>
      </c>
      <c r="O167" s="71"/>
      <c r="P167" s="193">
        <f>O167*H167</f>
        <v>0</v>
      </c>
      <c r="Q167" s="193">
        <v>1E-3</v>
      </c>
      <c r="R167" s="193">
        <f>Q167*H167</f>
        <v>1.7000000000000001E-2</v>
      </c>
      <c r="S167" s="193">
        <v>0</v>
      </c>
      <c r="T167" s="19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5" t="s">
        <v>124</v>
      </c>
      <c r="AT167" s="195" t="s">
        <v>120</v>
      </c>
      <c r="AU167" s="195" t="s">
        <v>86</v>
      </c>
      <c r="AY167" s="17" t="s">
        <v>116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7" t="s">
        <v>84</v>
      </c>
      <c r="BK167" s="196">
        <f>ROUND(I167*H167,2)</f>
        <v>0</v>
      </c>
      <c r="BL167" s="17" t="s">
        <v>124</v>
      </c>
      <c r="BM167" s="195" t="s">
        <v>240</v>
      </c>
    </row>
    <row r="168" spans="1:65" s="13" customFormat="1" ht="11.25">
      <c r="B168" s="208"/>
      <c r="C168" s="209"/>
      <c r="D168" s="210" t="s">
        <v>173</v>
      </c>
      <c r="E168" s="211" t="s">
        <v>1</v>
      </c>
      <c r="F168" s="212" t="s">
        <v>241</v>
      </c>
      <c r="G168" s="209"/>
      <c r="H168" s="213">
        <v>17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173</v>
      </c>
      <c r="AU168" s="219" t="s">
        <v>86</v>
      </c>
      <c r="AV168" s="13" t="s">
        <v>86</v>
      </c>
      <c r="AW168" s="13" t="s">
        <v>32</v>
      </c>
      <c r="AX168" s="13" t="s">
        <v>76</v>
      </c>
      <c r="AY168" s="219" t="s">
        <v>116</v>
      </c>
    </row>
    <row r="169" spans="1:65" s="2" customFormat="1" ht="33" customHeight="1">
      <c r="A169" s="34"/>
      <c r="B169" s="35"/>
      <c r="C169" s="197" t="s">
        <v>242</v>
      </c>
      <c r="D169" s="197" t="s">
        <v>127</v>
      </c>
      <c r="E169" s="198" t="s">
        <v>243</v>
      </c>
      <c r="F169" s="199" t="s">
        <v>244</v>
      </c>
      <c r="G169" s="200" t="s">
        <v>183</v>
      </c>
      <c r="H169" s="201">
        <v>1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41</v>
      </c>
      <c r="O169" s="71"/>
      <c r="P169" s="193">
        <f>O169*H169</f>
        <v>0</v>
      </c>
      <c r="Q169" s="193">
        <v>0.15</v>
      </c>
      <c r="R169" s="193">
        <f>Q169*H169</f>
        <v>0.15</v>
      </c>
      <c r="S169" s="193">
        <v>0</v>
      </c>
      <c r="T169" s="19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5" t="s">
        <v>130</v>
      </c>
      <c r="AT169" s="195" t="s">
        <v>127</v>
      </c>
      <c r="AU169" s="195" t="s">
        <v>86</v>
      </c>
      <c r="AY169" s="17" t="s">
        <v>116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7" t="s">
        <v>84</v>
      </c>
      <c r="BK169" s="196">
        <f>ROUND(I169*H169,2)</f>
        <v>0</v>
      </c>
      <c r="BL169" s="17" t="s">
        <v>124</v>
      </c>
      <c r="BM169" s="195" t="s">
        <v>245</v>
      </c>
    </row>
    <row r="170" spans="1:65" s="13" customFormat="1" ht="11.25">
      <c r="B170" s="208"/>
      <c r="C170" s="209"/>
      <c r="D170" s="210" t="s">
        <v>173</v>
      </c>
      <c r="E170" s="211" t="s">
        <v>1</v>
      </c>
      <c r="F170" s="212" t="s">
        <v>185</v>
      </c>
      <c r="G170" s="209"/>
      <c r="H170" s="213">
        <v>1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173</v>
      </c>
      <c r="AU170" s="219" t="s">
        <v>86</v>
      </c>
      <c r="AV170" s="13" t="s">
        <v>86</v>
      </c>
      <c r="AW170" s="13" t="s">
        <v>32</v>
      </c>
      <c r="AX170" s="13" t="s">
        <v>84</v>
      </c>
      <c r="AY170" s="219" t="s">
        <v>116</v>
      </c>
    </row>
    <row r="171" spans="1:65" s="15" customFormat="1" ht="11.25">
      <c r="B171" s="231"/>
      <c r="C171" s="232"/>
      <c r="D171" s="210" t="s">
        <v>173</v>
      </c>
      <c r="E171" s="233" t="s">
        <v>1</v>
      </c>
      <c r="F171" s="234" t="s">
        <v>186</v>
      </c>
      <c r="G171" s="232"/>
      <c r="H171" s="235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173</v>
      </c>
      <c r="AU171" s="241" t="s">
        <v>86</v>
      </c>
      <c r="AV171" s="15" t="s">
        <v>187</v>
      </c>
      <c r="AW171" s="15" t="s">
        <v>32</v>
      </c>
      <c r="AX171" s="15" t="s">
        <v>76</v>
      </c>
      <c r="AY171" s="241" t="s">
        <v>116</v>
      </c>
    </row>
    <row r="172" spans="1:65" s="14" customFormat="1" ht="11.25">
      <c r="B172" s="220"/>
      <c r="C172" s="221"/>
      <c r="D172" s="210" t="s">
        <v>173</v>
      </c>
      <c r="E172" s="222" t="s">
        <v>1</v>
      </c>
      <c r="F172" s="223" t="s">
        <v>175</v>
      </c>
      <c r="G172" s="221"/>
      <c r="H172" s="224">
        <v>1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173</v>
      </c>
      <c r="AU172" s="230" t="s">
        <v>86</v>
      </c>
      <c r="AV172" s="14" t="s">
        <v>176</v>
      </c>
      <c r="AW172" s="14" t="s">
        <v>32</v>
      </c>
      <c r="AX172" s="14" t="s">
        <v>76</v>
      </c>
      <c r="AY172" s="230" t="s">
        <v>116</v>
      </c>
    </row>
    <row r="173" spans="1:65" s="2" customFormat="1" ht="37.9" customHeight="1">
      <c r="A173" s="34"/>
      <c r="B173" s="35"/>
      <c r="C173" s="183" t="s">
        <v>86</v>
      </c>
      <c r="D173" s="183" t="s">
        <v>120</v>
      </c>
      <c r="E173" s="184" t="s">
        <v>246</v>
      </c>
      <c r="F173" s="185" t="s">
        <v>247</v>
      </c>
      <c r="G173" s="186" t="s">
        <v>183</v>
      </c>
      <c r="H173" s="187">
        <v>1</v>
      </c>
      <c r="I173" s="188"/>
      <c r="J173" s="189">
        <f>ROUND(I173*H173,2)</f>
        <v>0</v>
      </c>
      <c r="K173" s="190"/>
      <c r="L173" s="39"/>
      <c r="M173" s="191" t="s">
        <v>1</v>
      </c>
      <c r="N173" s="192" t="s">
        <v>41</v>
      </c>
      <c r="O173" s="71"/>
      <c r="P173" s="193">
        <f>O173*H173</f>
        <v>0</v>
      </c>
      <c r="Q173" s="193">
        <v>0.11</v>
      </c>
      <c r="R173" s="193">
        <f>Q173*H173</f>
        <v>0.11</v>
      </c>
      <c r="S173" s="193">
        <v>0</v>
      </c>
      <c r="T173" s="19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5" t="s">
        <v>124</v>
      </c>
      <c r="AT173" s="195" t="s">
        <v>120</v>
      </c>
      <c r="AU173" s="195" t="s">
        <v>86</v>
      </c>
      <c r="AY173" s="17" t="s">
        <v>116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7" t="s">
        <v>84</v>
      </c>
      <c r="BK173" s="196">
        <f>ROUND(I173*H173,2)</f>
        <v>0</v>
      </c>
      <c r="BL173" s="17" t="s">
        <v>124</v>
      </c>
      <c r="BM173" s="195" t="s">
        <v>248</v>
      </c>
    </row>
    <row r="174" spans="1:65" s="13" customFormat="1" ht="11.25">
      <c r="B174" s="208"/>
      <c r="C174" s="209"/>
      <c r="D174" s="210" t="s">
        <v>173</v>
      </c>
      <c r="E174" s="211" t="s">
        <v>1</v>
      </c>
      <c r="F174" s="212" t="s">
        <v>174</v>
      </c>
      <c r="G174" s="209"/>
      <c r="H174" s="213">
        <v>1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173</v>
      </c>
      <c r="AU174" s="219" t="s">
        <v>86</v>
      </c>
      <c r="AV174" s="13" t="s">
        <v>86</v>
      </c>
      <c r="AW174" s="13" t="s">
        <v>32</v>
      </c>
      <c r="AX174" s="13" t="s">
        <v>76</v>
      </c>
      <c r="AY174" s="219" t="s">
        <v>116</v>
      </c>
    </row>
    <row r="175" spans="1:65" s="14" customFormat="1" ht="11.25">
      <c r="B175" s="220"/>
      <c r="C175" s="221"/>
      <c r="D175" s="210" t="s">
        <v>173</v>
      </c>
      <c r="E175" s="222" t="s">
        <v>1</v>
      </c>
      <c r="F175" s="223" t="s">
        <v>175</v>
      </c>
      <c r="G175" s="221"/>
      <c r="H175" s="224">
        <v>1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173</v>
      </c>
      <c r="AU175" s="230" t="s">
        <v>86</v>
      </c>
      <c r="AV175" s="14" t="s">
        <v>176</v>
      </c>
      <c r="AW175" s="14" t="s">
        <v>32</v>
      </c>
      <c r="AX175" s="14" t="s">
        <v>84</v>
      </c>
      <c r="AY175" s="230" t="s">
        <v>116</v>
      </c>
    </row>
    <row r="176" spans="1:65" s="2" customFormat="1" ht="21.75" customHeight="1">
      <c r="A176" s="34"/>
      <c r="B176" s="35"/>
      <c r="C176" s="183" t="s">
        <v>7</v>
      </c>
      <c r="D176" s="183" t="s">
        <v>120</v>
      </c>
      <c r="E176" s="184" t="s">
        <v>249</v>
      </c>
      <c r="F176" s="185" t="s">
        <v>250</v>
      </c>
      <c r="G176" s="186" t="s">
        <v>183</v>
      </c>
      <c r="H176" s="187">
        <v>1</v>
      </c>
      <c r="I176" s="188"/>
      <c r="J176" s="189">
        <f>ROUND(I176*H176,2)</f>
        <v>0</v>
      </c>
      <c r="K176" s="190"/>
      <c r="L176" s="39"/>
      <c r="M176" s="191" t="s">
        <v>1</v>
      </c>
      <c r="N176" s="192" t="s">
        <v>41</v>
      </c>
      <c r="O176" s="71"/>
      <c r="P176" s="193">
        <f>O176*H176</f>
        <v>0</v>
      </c>
      <c r="Q176" s="193">
        <v>0.06</v>
      </c>
      <c r="R176" s="193">
        <f>Q176*H176</f>
        <v>0.06</v>
      </c>
      <c r="S176" s="193">
        <v>0</v>
      </c>
      <c r="T176" s="19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5" t="s">
        <v>124</v>
      </c>
      <c r="AT176" s="195" t="s">
        <v>120</v>
      </c>
      <c r="AU176" s="195" t="s">
        <v>86</v>
      </c>
      <c r="AY176" s="17" t="s">
        <v>116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7" t="s">
        <v>84</v>
      </c>
      <c r="BK176" s="196">
        <f>ROUND(I176*H176,2)</f>
        <v>0</v>
      </c>
      <c r="BL176" s="17" t="s">
        <v>124</v>
      </c>
      <c r="BM176" s="195" t="s">
        <v>251</v>
      </c>
    </row>
    <row r="177" spans="1:65" s="13" customFormat="1" ht="11.25">
      <c r="B177" s="208"/>
      <c r="C177" s="209"/>
      <c r="D177" s="210" t="s">
        <v>173</v>
      </c>
      <c r="E177" s="211" t="s">
        <v>1</v>
      </c>
      <c r="F177" s="212" t="s">
        <v>174</v>
      </c>
      <c r="G177" s="209"/>
      <c r="H177" s="213">
        <v>1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173</v>
      </c>
      <c r="AU177" s="219" t="s">
        <v>86</v>
      </c>
      <c r="AV177" s="13" t="s">
        <v>86</v>
      </c>
      <c r="AW177" s="13" t="s">
        <v>32</v>
      </c>
      <c r="AX177" s="13" t="s">
        <v>76</v>
      </c>
      <c r="AY177" s="219" t="s">
        <v>116</v>
      </c>
    </row>
    <row r="178" spans="1:65" s="14" customFormat="1" ht="11.25">
      <c r="B178" s="220"/>
      <c r="C178" s="221"/>
      <c r="D178" s="210" t="s">
        <v>173</v>
      </c>
      <c r="E178" s="222" t="s">
        <v>1</v>
      </c>
      <c r="F178" s="223" t="s">
        <v>175</v>
      </c>
      <c r="G178" s="221"/>
      <c r="H178" s="224">
        <v>1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173</v>
      </c>
      <c r="AU178" s="230" t="s">
        <v>86</v>
      </c>
      <c r="AV178" s="14" t="s">
        <v>176</v>
      </c>
      <c r="AW178" s="14" t="s">
        <v>32</v>
      </c>
      <c r="AX178" s="14" t="s">
        <v>84</v>
      </c>
      <c r="AY178" s="230" t="s">
        <v>116</v>
      </c>
    </row>
    <row r="179" spans="1:65" s="2" customFormat="1" ht="44.25" customHeight="1">
      <c r="A179" s="34"/>
      <c r="B179" s="35"/>
      <c r="C179" s="183" t="s">
        <v>252</v>
      </c>
      <c r="D179" s="183" t="s">
        <v>120</v>
      </c>
      <c r="E179" s="184" t="s">
        <v>253</v>
      </c>
      <c r="F179" s="185" t="s">
        <v>254</v>
      </c>
      <c r="G179" s="186" t="s">
        <v>183</v>
      </c>
      <c r="H179" s="187">
        <v>1</v>
      </c>
      <c r="I179" s="188"/>
      <c r="J179" s="189">
        <f>ROUND(I179*H179,2)</f>
        <v>0</v>
      </c>
      <c r="K179" s="190"/>
      <c r="L179" s="39"/>
      <c r="M179" s="191" t="s">
        <v>1</v>
      </c>
      <c r="N179" s="192" t="s">
        <v>41</v>
      </c>
      <c r="O179" s="71"/>
      <c r="P179" s="193">
        <f>O179*H179</f>
        <v>0</v>
      </c>
      <c r="Q179" s="193">
        <v>0.14000000000000001</v>
      </c>
      <c r="R179" s="193">
        <f>Q179*H179</f>
        <v>0.14000000000000001</v>
      </c>
      <c r="S179" s="193">
        <v>0</v>
      </c>
      <c r="T179" s="19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5" t="s">
        <v>124</v>
      </c>
      <c r="AT179" s="195" t="s">
        <v>120</v>
      </c>
      <c r="AU179" s="195" t="s">
        <v>86</v>
      </c>
      <c r="AY179" s="17" t="s">
        <v>116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7" t="s">
        <v>84</v>
      </c>
      <c r="BK179" s="196">
        <f>ROUND(I179*H179,2)</f>
        <v>0</v>
      </c>
      <c r="BL179" s="17" t="s">
        <v>124</v>
      </c>
      <c r="BM179" s="195" t="s">
        <v>255</v>
      </c>
    </row>
    <row r="180" spans="1:65" s="13" customFormat="1" ht="11.25">
      <c r="B180" s="208"/>
      <c r="C180" s="209"/>
      <c r="D180" s="210" t="s">
        <v>173</v>
      </c>
      <c r="E180" s="211" t="s">
        <v>1</v>
      </c>
      <c r="F180" s="212" t="s">
        <v>256</v>
      </c>
      <c r="G180" s="209"/>
      <c r="H180" s="213">
        <v>1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173</v>
      </c>
      <c r="AU180" s="219" t="s">
        <v>86</v>
      </c>
      <c r="AV180" s="13" t="s">
        <v>86</v>
      </c>
      <c r="AW180" s="13" t="s">
        <v>32</v>
      </c>
      <c r="AX180" s="13" t="s">
        <v>76</v>
      </c>
      <c r="AY180" s="219" t="s">
        <v>116</v>
      </c>
    </row>
    <row r="181" spans="1:65" s="14" customFormat="1" ht="11.25">
      <c r="B181" s="220"/>
      <c r="C181" s="221"/>
      <c r="D181" s="210" t="s">
        <v>173</v>
      </c>
      <c r="E181" s="222" t="s">
        <v>1</v>
      </c>
      <c r="F181" s="223" t="s">
        <v>175</v>
      </c>
      <c r="G181" s="221"/>
      <c r="H181" s="224">
        <v>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173</v>
      </c>
      <c r="AU181" s="230" t="s">
        <v>86</v>
      </c>
      <c r="AV181" s="14" t="s">
        <v>176</v>
      </c>
      <c r="AW181" s="14" t="s">
        <v>32</v>
      </c>
      <c r="AX181" s="14" t="s">
        <v>84</v>
      </c>
      <c r="AY181" s="230" t="s">
        <v>116</v>
      </c>
    </row>
    <row r="182" spans="1:65" s="2" customFormat="1" ht="44.25" customHeight="1">
      <c r="A182" s="34"/>
      <c r="B182" s="35"/>
      <c r="C182" s="183" t="s">
        <v>257</v>
      </c>
      <c r="D182" s="183" t="s">
        <v>120</v>
      </c>
      <c r="E182" s="184" t="s">
        <v>258</v>
      </c>
      <c r="F182" s="185" t="s">
        <v>259</v>
      </c>
      <c r="G182" s="186" t="s">
        <v>183</v>
      </c>
      <c r="H182" s="187">
        <v>1</v>
      </c>
      <c r="I182" s="188"/>
      <c r="J182" s="189">
        <f>ROUND(I182*H182,2)</f>
        <v>0</v>
      </c>
      <c r="K182" s="190"/>
      <c r="L182" s="39"/>
      <c r="M182" s="191" t="s">
        <v>1</v>
      </c>
      <c r="N182" s="192" t="s">
        <v>41</v>
      </c>
      <c r="O182" s="71"/>
      <c r="P182" s="193">
        <f>O182*H182</f>
        <v>0</v>
      </c>
      <c r="Q182" s="193">
        <v>1.4E-2</v>
      </c>
      <c r="R182" s="193">
        <f>Q182*H182</f>
        <v>1.4E-2</v>
      </c>
      <c r="S182" s="193">
        <v>0</v>
      </c>
      <c r="T182" s="19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5" t="s">
        <v>124</v>
      </c>
      <c r="AT182" s="195" t="s">
        <v>120</v>
      </c>
      <c r="AU182" s="195" t="s">
        <v>86</v>
      </c>
      <c r="AY182" s="17" t="s">
        <v>116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7" t="s">
        <v>84</v>
      </c>
      <c r="BK182" s="196">
        <f>ROUND(I182*H182,2)</f>
        <v>0</v>
      </c>
      <c r="BL182" s="17" t="s">
        <v>124</v>
      </c>
      <c r="BM182" s="195" t="s">
        <v>260</v>
      </c>
    </row>
    <row r="183" spans="1:65" s="13" customFormat="1" ht="11.25">
      <c r="B183" s="208"/>
      <c r="C183" s="209"/>
      <c r="D183" s="210" t="s">
        <v>173</v>
      </c>
      <c r="E183" s="211" t="s">
        <v>1</v>
      </c>
      <c r="F183" s="212" t="s">
        <v>174</v>
      </c>
      <c r="G183" s="209"/>
      <c r="H183" s="213">
        <v>1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173</v>
      </c>
      <c r="AU183" s="219" t="s">
        <v>86</v>
      </c>
      <c r="AV183" s="13" t="s">
        <v>86</v>
      </c>
      <c r="AW183" s="13" t="s">
        <v>32</v>
      </c>
      <c r="AX183" s="13" t="s">
        <v>76</v>
      </c>
      <c r="AY183" s="219" t="s">
        <v>116</v>
      </c>
    </row>
    <row r="184" spans="1:65" s="14" customFormat="1" ht="11.25">
      <c r="B184" s="220"/>
      <c r="C184" s="221"/>
      <c r="D184" s="210" t="s">
        <v>173</v>
      </c>
      <c r="E184" s="222" t="s">
        <v>1</v>
      </c>
      <c r="F184" s="223" t="s">
        <v>175</v>
      </c>
      <c r="G184" s="221"/>
      <c r="H184" s="224">
        <v>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173</v>
      </c>
      <c r="AU184" s="230" t="s">
        <v>86</v>
      </c>
      <c r="AV184" s="14" t="s">
        <v>176</v>
      </c>
      <c r="AW184" s="14" t="s">
        <v>32</v>
      </c>
      <c r="AX184" s="14" t="s">
        <v>84</v>
      </c>
      <c r="AY184" s="230" t="s">
        <v>116</v>
      </c>
    </row>
    <row r="185" spans="1:65" s="2" customFormat="1" ht="44.25" customHeight="1">
      <c r="A185" s="34"/>
      <c r="B185" s="35"/>
      <c r="C185" s="183" t="s">
        <v>261</v>
      </c>
      <c r="D185" s="183" t="s">
        <v>120</v>
      </c>
      <c r="E185" s="184" t="s">
        <v>262</v>
      </c>
      <c r="F185" s="185" t="s">
        <v>263</v>
      </c>
      <c r="G185" s="186" t="s">
        <v>164</v>
      </c>
      <c r="H185" s="187">
        <v>0.58599999999999997</v>
      </c>
      <c r="I185" s="188"/>
      <c r="J185" s="189">
        <f>ROUND(I185*H185,2)</f>
        <v>0</v>
      </c>
      <c r="K185" s="190"/>
      <c r="L185" s="39"/>
      <c r="M185" s="191" t="s">
        <v>1</v>
      </c>
      <c r="N185" s="192" t="s">
        <v>41</v>
      </c>
      <c r="O185" s="71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5" t="s">
        <v>124</v>
      </c>
      <c r="AT185" s="195" t="s">
        <v>120</v>
      </c>
      <c r="AU185" s="195" t="s">
        <v>86</v>
      </c>
      <c r="AY185" s="17" t="s">
        <v>116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7" t="s">
        <v>84</v>
      </c>
      <c r="BK185" s="196">
        <f>ROUND(I185*H185,2)</f>
        <v>0</v>
      </c>
      <c r="BL185" s="17" t="s">
        <v>124</v>
      </c>
      <c r="BM185" s="195" t="s">
        <v>264</v>
      </c>
    </row>
    <row r="186" spans="1:65" s="12" customFormat="1" ht="22.9" customHeight="1">
      <c r="B186" s="167"/>
      <c r="C186" s="168"/>
      <c r="D186" s="169" t="s">
        <v>75</v>
      </c>
      <c r="E186" s="181" t="s">
        <v>265</v>
      </c>
      <c r="F186" s="181" t="s">
        <v>266</v>
      </c>
      <c r="G186" s="168"/>
      <c r="H186" s="168"/>
      <c r="I186" s="171"/>
      <c r="J186" s="182">
        <f>BK186</f>
        <v>0</v>
      </c>
      <c r="K186" s="168"/>
      <c r="L186" s="173"/>
      <c r="M186" s="174"/>
      <c r="N186" s="175"/>
      <c r="O186" s="175"/>
      <c r="P186" s="176">
        <f>SUM(P187:P216)</f>
        <v>0</v>
      </c>
      <c r="Q186" s="175"/>
      <c r="R186" s="176">
        <f>SUM(R187:R216)</f>
        <v>0.57601000000000002</v>
      </c>
      <c r="S186" s="175"/>
      <c r="T186" s="177">
        <f>SUM(T187:T216)</f>
        <v>0</v>
      </c>
      <c r="AR186" s="178" t="s">
        <v>86</v>
      </c>
      <c r="AT186" s="179" t="s">
        <v>75</v>
      </c>
      <c r="AU186" s="179" t="s">
        <v>84</v>
      </c>
      <c r="AY186" s="178" t="s">
        <v>116</v>
      </c>
      <c r="BK186" s="180">
        <f>SUM(BK187:BK216)</f>
        <v>0</v>
      </c>
    </row>
    <row r="187" spans="1:65" s="2" customFormat="1" ht="24.2" customHeight="1">
      <c r="A187" s="34"/>
      <c r="B187" s="35"/>
      <c r="C187" s="183" t="s">
        <v>267</v>
      </c>
      <c r="D187" s="183" t="s">
        <v>120</v>
      </c>
      <c r="E187" s="184" t="s">
        <v>268</v>
      </c>
      <c r="F187" s="185" t="s">
        <v>269</v>
      </c>
      <c r="G187" s="186" t="s">
        <v>135</v>
      </c>
      <c r="H187" s="187">
        <v>59</v>
      </c>
      <c r="I187" s="188"/>
      <c r="J187" s="189">
        <f>ROUND(I187*H187,2)</f>
        <v>0</v>
      </c>
      <c r="K187" s="190"/>
      <c r="L187" s="39"/>
      <c r="M187" s="191" t="s">
        <v>1</v>
      </c>
      <c r="N187" s="192" t="s">
        <v>41</v>
      </c>
      <c r="O187" s="71"/>
      <c r="P187" s="193">
        <f>O187*H187</f>
        <v>0</v>
      </c>
      <c r="Q187" s="193">
        <v>4.6999999999999999E-4</v>
      </c>
      <c r="R187" s="193">
        <f>Q187*H187</f>
        <v>2.7729999999999998E-2</v>
      </c>
      <c r="S187" s="193">
        <v>0</v>
      </c>
      <c r="T187" s="19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5" t="s">
        <v>124</v>
      </c>
      <c r="AT187" s="195" t="s">
        <v>120</v>
      </c>
      <c r="AU187" s="195" t="s">
        <v>86</v>
      </c>
      <c r="AY187" s="17" t="s">
        <v>116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7" t="s">
        <v>84</v>
      </c>
      <c r="BK187" s="196">
        <f>ROUND(I187*H187,2)</f>
        <v>0</v>
      </c>
      <c r="BL187" s="17" t="s">
        <v>124</v>
      </c>
      <c r="BM187" s="195" t="s">
        <v>270</v>
      </c>
    </row>
    <row r="188" spans="1:65" s="13" customFormat="1" ht="11.25">
      <c r="B188" s="208"/>
      <c r="C188" s="209"/>
      <c r="D188" s="210" t="s">
        <v>173</v>
      </c>
      <c r="E188" s="211" t="s">
        <v>1</v>
      </c>
      <c r="F188" s="212" t="s">
        <v>271</v>
      </c>
      <c r="G188" s="209"/>
      <c r="H188" s="213">
        <v>42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173</v>
      </c>
      <c r="AU188" s="219" t="s">
        <v>86</v>
      </c>
      <c r="AV188" s="13" t="s">
        <v>86</v>
      </c>
      <c r="AW188" s="13" t="s">
        <v>32</v>
      </c>
      <c r="AX188" s="13" t="s">
        <v>76</v>
      </c>
      <c r="AY188" s="219" t="s">
        <v>116</v>
      </c>
    </row>
    <row r="189" spans="1:65" s="13" customFormat="1" ht="11.25">
      <c r="B189" s="208"/>
      <c r="C189" s="209"/>
      <c r="D189" s="210" t="s">
        <v>173</v>
      </c>
      <c r="E189" s="211" t="s">
        <v>1</v>
      </c>
      <c r="F189" s="212" t="s">
        <v>272</v>
      </c>
      <c r="G189" s="209"/>
      <c r="H189" s="213">
        <v>17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173</v>
      </c>
      <c r="AU189" s="219" t="s">
        <v>86</v>
      </c>
      <c r="AV189" s="13" t="s">
        <v>86</v>
      </c>
      <c r="AW189" s="13" t="s">
        <v>32</v>
      </c>
      <c r="AX189" s="13" t="s">
        <v>76</v>
      </c>
      <c r="AY189" s="219" t="s">
        <v>116</v>
      </c>
    </row>
    <row r="190" spans="1:65" s="14" customFormat="1" ht="11.25">
      <c r="B190" s="220"/>
      <c r="C190" s="221"/>
      <c r="D190" s="210" t="s">
        <v>173</v>
      </c>
      <c r="E190" s="222" t="s">
        <v>1</v>
      </c>
      <c r="F190" s="223" t="s">
        <v>175</v>
      </c>
      <c r="G190" s="221"/>
      <c r="H190" s="224">
        <v>59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173</v>
      </c>
      <c r="AU190" s="230" t="s">
        <v>86</v>
      </c>
      <c r="AV190" s="14" t="s">
        <v>176</v>
      </c>
      <c r="AW190" s="14" t="s">
        <v>32</v>
      </c>
      <c r="AX190" s="14" t="s">
        <v>84</v>
      </c>
      <c r="AY190" s="230" t="s">
        <v>116</v>
      </c>
    </row>
    <row r="191" spans="1:65" s="2" customFormat="1" ht="24.2" customHeight="1">
      <c r="A191" s="34"/>
      <c r="B191" s="35"/>
      <c r="C191" s="183" t="s">
        <v>273</v>
      </c>
      <c r="D191" s="183" t="s">
        <v>120</v>
      </c>
      <c r="E191" s="184" t="s">
        <v>274</v>
      </c>
      <c r="F191" s="185" t="s">
        <v>275</v>
      </c>
      <c r="G191" s="186" t="s">
        <v>135</v>
      </c>
      <c r="H191" s="187">
        <v>11</v>
      </c>
      <c r="I191" s="188"/>
      <c r="J191" s="189">
        <f>ROUND(I191*H191,2)</f>
        <v>0</v>
      </c>
      <c r="K191" s="190"/>
      <c r="L191" s="39"/>
      <c r="M191" s="191" t="s">
        <v>1</v>
      </c>
      <c r="N191" s="192" t="s">
        <v>41</v>
      </c>
      <c r="O191" s="71"/>
      <c r="P191" s="193">
        <f>O191*H191</f>
        <v>0</v>
      </c>
      <c r="Q191" s="193">
        <v>7.1000000000000002E-4</v>
      </c>
      <c r="R191" s="193">
        <f>Q191*H191</f>
        <v>7.8100000000000001E-3</v>
      </c>
      <c r="S191" s="193">
        <v>0</v>
      </c>
      <c r="T191" s="19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5" t="s">
        <v>124</v>
      </c>
      <c r="AT191" s="195" t="s">
        <v>120</v>
      </c>
      <c r="AU191" s="195" t="s">
        <v>86</v>
      </c>
      <c r="AY191" s="17" t="s">
        <v>116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7" t="s">
        <v>84</v>
      </c>
      <c r="BK191" s="196">
        <f>ROUND(I191*H191,2)</f>
        <v>0</v>
      </c>
      <c r="BL191" s="17" t="s">
        <v>124</v>
      </c>
      <c r="BM191" s="195" t="s">
        <v>276</v>
      </c>
    </row>
    <row r="192" spans="1:65" s="13" customFormat="1" ht="11.25">
      <c r="B192" s="208"/>
      <c r="C192" s="209"/>
      <c r="D192" s="210" t="s">
        <v>173</v>
      </c>
      <c r="E192" s="211" t="s">
        <v>1</v>
      </c>
      <c r="F192" s="212" t="s">
        <v>277</v>
      </c>
      <c r="G192" s="209"/>
      <c r="H192" s="213">
        <v>11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173</v>
      </c>
      <c r="AU192" s="219" t="s">
        <v>86</v>
      </c>
      <c r="AV192" s="13" t="s">
        <v>86</v>
      </c>
      <c r="AW192" s="13" t="s">
        <v>32</v>
      </c>
      <c r="AX192" s="13" t="s">
        <v>76</v>
      </c>
      <c r="AY192" s="219" t="s">
        <v>116</v>
      </c>
    </row>
    <row r="193" spans="1:65" s="14" customFormat="1" ht="11.25">
      <c r="B193" s="220"/>
      <c r="C193" s="221"/>
      <c r="D193" s="210" t="s">
        <v>173</v>
      </c>
      <c r="E193" s="222" t="s">
        <v>1</v>
      </c>
      <c r="F193" s="223" t="s">
        <v>175</v>
      </c>
      <c r="G193" s="221"/>
      <c r="H193" s="224">
        <v>11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173</v>
      </c>
      <c r="AU193" s="230" t="s">
        <v>86</v>
      </c>
      <c r="AV193" s="14" t="s">
        <v>176</v>
      </c>
      <c r="AW193" s="14" t="s">
        <v>32</v>
      </c>
      <c r="AX193" s="14" t="s">
        <v>84</v>
      </c>
      <c r="AY193" s="230" t="s">
        <v>116</v>
      </c>
    </row>
    <row r="194" spans="1:65" s="2" customFormat="1" ht="24.2" customHeight="1">
      <c r="A194" s="34"/>
      <c r="B194" s="35"/>
      <c r="C194" s="183" t="s">
        <v>278</v>
      </c>
      <c r="D194" s="183" t="s">
        <v>120</v>
      </c>
      <c r="E194" s="184" t="s">
        <v>279</v>
      </c>
      <c r="F194" s="185" t="s">
        <v>280</v>
      </c>
      <c r="G194" s="186" t="s">
        <v>135</v>
      </c>
      <c r="H194" s="187">
        <v>74</v>
      </c>
      <c r="I194" s="188"/>
      <c r="J194" s="189">
        <f>ROUND(I194*H194,2)</f>
        <v>0</v>
      </c>
      <c r="K194" s="190"/>
      <c r="L194" s="39"/>
      <c r="M194" s="191" t="s">
        <v>1</v>
      </c>
      <c r="N194" s="192" t="s">
        <v>41</v>
      </c>
      <c r="O194" s="71"/>
      <c r="P194" s="193">
        <f>O194*H194</f>
        <v>0</v>
      </c>
      <c r="Q194" s="193">
        <v>1.2800000000000001E-3</v>
      </c>
      <c r="R194" s="193">
        <f>Q194*H194</f>
        <v>9.4720000000000013E-2</v>
      </c>
      <c r="S194" s="193">
        <v>0</v>
      </c>
      <c r="T194" s="19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5" t="s">
        <v>124</v>
      </c>
      <c r="AT194" s="195" t="s">
        <v>120</v>
      </c>
      <c r="AU194" s="195" t="s">
        <v>86</v>
      </c>
      <c r="AY194" s="17" t="s">
        <v>116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7" t="s">
        <v>84</v>
      </c>
      <c r="BK194" s="196">
        <f>ROUND(I194*H194,2)</f>
        <v>0</v>
      </c>
      <c r="BL194" s="17" t="s">
        <v>124</v>
      </c>
      <c r="BM194" s="195" t="s">
        <v>281</v>
      </c>
    </row>
    <row r="195" spans="1:65" s="13" customFormat="1" ht="11.25">
      <c r="B195" s="208"/>
      <c r="C195" s="209"/>
      <c r="D195" s="210" t="s">
        <v>173</v>
      </c>
      <c r="E195" s="211" t="s">
        <v>1</v>
      </c>
      <c r="F195" s="212" t="s">
        <v>282</v>
      </c>
      <c r="G195" s="209"/>
      <c r="H195" s="213">
        <v>25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173</v>
      </c>
      <c r="AU195" s="219" t="s">
        <v>86</v>
      </c>
      <c r="AV195" s="13" t="s">
        <v>86</v>
      </c>
      <c r="AW195" s="13" t="s">
        <v>32</v>
      </c>
      <c r="AX195" s="13" t="s">
        <v>76</v>
      </c>
      <c r="AY195" s="219" t="s">
        <v>116</v>
      </c>
    </row>
    <row r="196" spans="1:65" s="13" customFormat="1" ht="11.25">
      <c r="B196" s="208"/>
      <c r="C196" s="209"/>
      <c r="D196" s="210" t="s">
        <v>173</v>
      </c>
      <c r="E196" s="211" t="s">
        <v>1</v>
      </c>
      <c r="F196" s="212" t="s">
        <v>283</v>
      </c>
      <c r="G196" s="209"/>
      <c r="H196" s="213">
        <v>33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173</v>
      </c>
      <c r="AU196" s="219" t="s">
        <v>86</v>
      </c>
      <c r="AV196" s="13" t="s">
        <v>86</v>
      </c>
      <c r="AW196" s="13" t="s">
        <v>32</v>
      </c>
      <c r="AX196" s="13" t="s">
        <v>76</v>
      </c>
      <c r="AY196" s="219" t="s">
        <v>116</v>
      </c>
    </row>
    <row r="197" spans="1:65" s="13" customFormat="1" ht="11.25">
      <c r="B197" s="208"/>
      <c r="C197" s="209"/>
      <c r="D197" s="210" t="s">
        <v>173</v>
      </c>
      <c r="E197" s="211" t="s">
        <v>1</v>
      </c>
      <c r="F197" s="212" t="s">
        <v>284</v>
      </c>
      <c r="G197" s="209"/>
      <c r="H197" s="213">
        <v>16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173</v>
      </c>
      <c r="AU197" s="219" t="s">
        <v>86</v>
      </c>
      <c r="AV197" s="13" t="s">
        <v>86</v>
      </c>
      <c r="AW197" s="13" t="s">
        <v>32</v>
      </c>
      <c r="AX197" s="13" t="s">
        <v>76</v>
      </c>
      <c r="AY197" s="219" t="s">
        <v>116</v>
      </c>
    </row>
    <row r="198" spans="1:65" s="14" customFormat="1" ht="11.25">
      <c r="B198" s="220"/>
      <c r="C198" s="221"/>
      <c r="D198" s="210" t="s">
        <v>173</v>
      </c>
      <c r="E198" s="222" t="s">
        <v>1</v>
      </c>
      <c r="F198" s="223" t="s">
        <v>175</v>
      </c>
      <c r="G198" s="221"/>
      <c r="H198" s="224">
        <v>74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173</v>
      </c>
      <c r="AU198" s="230" t="s">
        <v>86</v>
      </c>
      <c r="AV198" s="14" t="s">
        <v>176</v>
      </c>
      <c r="AW198" s="14" t="s">
        <v>32</v>
      </c>
      <c r="AX198" s="14" t="s">
        <v>84</v>
      </c>
      <c r="AY198" s="230" t="s">
        <v>116</v>
      </c>
    </row>
    <row r="199" spans="1:65" s="2" customFormat="1" ht="24.2" customHeight="1">
      <c r="A199" s="34"/>
      <c r="B199" s="35"/>
      <c r="C199" s="183" t="s">
        <v>285</v>
      </c>
      <c r="D199" s="183" t="s">
        <v>120</v>
      </c>
      <c r="E199" s="184" t="s">
        <v>286</v>
      </c>
      <c r="F199" s="185" t="s">
        <v>287</v>
      </c>
      <c r="G199" s="186" t="s">
        <v>135</v>
      </c>
      <c r="H199" s="187">
        <v>11</v>
      </c>
      <c r="I199" s="188"/>
      <c r="J199" s="189">
        <f>ROUND(I199*H199,2)</f>
        <v>0</v>
      </c>
      <c r="K199" s="190"/>
      <c r="L199" s="39"/>
      <c r="M199" s="191" t="s">
        <v>1</v>
      </c>
      <c r="N199" s="192" t="s">
        <v>41</v>
      </c>
      <c r="O199" s="71"/>
      <c r="P199" s="193">
        <f>O199*H199</f>
        <v>0</v>
      </c>
      <c r="Q199" s="193">
        <v>1.6100000000000001E-3</v>
      </c>
      <c r="R199" s="193">
        <f>Q199*H199</f>
        <v>1.771E-2</v>
      </c>
      <c r="S199" s="193">
        <v>0</v>
      </c>
      <c r="T199" s="19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5" t="s">
        <v>124</v>
      </c>
      <c r="AT199" s="195" t="s">
        <v>120</v>
      </c>
      <c r="AU199" s="195" t="s">
        <v>86</v>
      </c>
      <c r="AY199" s="17" t="s">
        <v>116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7" t="s">
        <v>84</v>
      </c>
      <c r="BK199" s="196">
        <f>ROUND(I199*H199,2)</f>
        <v>0</v>
      </c>
      <c r="BL199" s="17" t="s">
        <v>124</v>
      </c>
      <c r="BM199" s="195" t="s">
        <v>288</v>
      </c>
    </row>
    <row r="200" spans="1:65" s="13" customFormat="1" ht="11.25">
      <c r="B200" s="208"/>
      <c r="C200" s="209"/>
      <c r="D200" s="210" t="s">
        <v>173</v>
      </c>
      <c r="E200" s="211" t="s">
        <v>1</v>
      </c>
      <c r="F200" s="212" t="s">
        <v>289</v>
      </c>
      <c r="G200" s="209"/>
      <c r="H200" s="213">
        <v>11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173</v>
      </c>
      <c r="AU200" s="219" t="s">
        <v>86</v>
      </c>
      <c r="AV200" s="13" t="s">
        <v>86</v>
      </c>
      <c r="AW200" s="13" t="s">
        <v>32</v>
      </c>
      <c r="AX200" s="13" t="s">
        <v>76</v>
      </c>
      <c r="AY200" s="219" t="s">
        <v>116</v>
      </c>
    </row>
    <row r="201" spans="1:65" s="14" customFormat="1" ht="11.25">
      <c r="B201" s="220"/>
      <c r="C201" s="221"/>
      <c r="D201" s="210" t="s">
        <v>173</v>
      </c>
      <c r="E201" s="222" t="s">
        <v>1</v>
      </c>
      <c r="F201" s="223" t="s">
        <v>175</v>
      </c>
      <c r="G201" s="221"/>
      <c r="H201" s="224">
        <v>11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173</v>
      </c>
      <c r="AU201" s="230" t="s">
        <v>86</v>
      </c>
      <c r="AV201" s="14" t="s">
        <v>176</v>
      </c>
      <c r="AW201" s="14" t="s">
        <v>32</v>
      </c>
      <c r="AX201" s="14" t="s">
        <v>84</v>
      </c>
      <c r="AY201" s="230" t="s">
        <v>116</v>
      </c>
    </row>
    <row r="202" spans="1:65" s="2" customFormat="1" ht="24.2" customHeight="1">
      <c r="A202" s="34"/>
      <c r="B202" s="35"/>
      <c r="C202" s="183" t="s">
        <v>290</v>
      </c>
      <c r="D202" s="183" t="s">
        <v>120</v>
      </c>
      <c r="E202" s="184" t="s">
        <v>291</v>
      </c>
      <c r="F202" s="185" t="s">
        <v>292</v>
      </c>
      <c r="G202" s="186" t="s">
        <v>135</v>
      </c>
      <c r="H202" s="187">
        <v>6</v>
      </c>
      <c r="I202" s="188"/>
      <c r="J202" s="189">
        <f>ROUND(I202*H202,2)</f>
        <v>0</v>
      </c>
      <c r="K202" s="190"/>
      <c r="L202" s="39"/>
      <c r="M202" s="191" t="s">
        <v>1</v>
      </c>
      <c r="N202" s="192" t="s">
        <v>41</v>
      </c>
      <c r="O202" s="71"/>
      <c r="P202" s="193">
        <f>O202*H202</f>
        <v>0</v>
      </c>
      <c r="Q202" s="193">
        <v>1.9599999999999999E-3</v>
      </c>
      <c r="R202" s="193">
        <f>Q202*H202</f>
        <v>1.176E-2</v>
      </c>
      <c r="S202" s="193">
        <v>0</v>
      </c>
      <c r="T202" s="19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5" t="s">
        <v>124</v>
      </c>
      <c r="AT202" s="195" t="s">
        <v>120</v>
      </c>
      <c r="AU202" s="195" t="s">
        <v>86</v>
      </c>
      <c r="AY202" s="17" t="s">
        <v>116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7" t="s">
        <v>84</v>
      </c>
      <c r="BK202" s="196">
        <f>ROUND(I202*H202,2)</f>
        <v>0</v>
      </c>
      <c r="BL202" s="17" t="s">
        <v>124</v>
      </c>
      <c r="BM202" s="195" t="s">
        <v>293</v>
      </c>
    </row>
    <row r="203" spans="1:65" s="13" customFormat="1" ht="11.25">
      <c r="B203" s="208"/>
      <c r="C203" s="209"/>
      <c r="D203" s="210" t="s">
        <v>173</v>
      </c>
      <c r="E203" s="211" t="s">
        <v>1</v>
      </c>
      <c r="F203" s="212" t="s">
        <v>294</v>
      </c>
      <c r="G203" s="209"/>
      <c r="H203" s="213">
        <v>6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173</v>
      </c>
      <c r="AU203" s="219" t="s">
        <v>86</v>
      </c>
      <c r="AV203" s="13" t="s">
        <v>86</v>
      </c>
      <c r="AW203" s="13" t="s">
        <v>32</v>
      </c>
      <c r="AX203" s="13" t="s">
        <v>76</v>
      </c>
      <c r="AY203" s="219" t="s">
        <v>116</v>
      </c>
    </row>
    <row r="204" spans="1:65" s="14" customFormat="1" ht="11.25">
      <c r="B204" s="220"/>
      <c r="C204" s="221"/>
      <c r="D204" s="210" t="s">
        <v>173</v>
      </c>
      <c r="E204" s="222" t="s">
        <v>1</v>
      </c>
      <c r="F204" s="223" t="s">
        <v>175</v>
      </c>
      <c r="G204" s="221"/>
      <c r="H204" s="224">
        <v>6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173</v>
      </c>
      <c r="AU204" s="230" t="s">
        <v>86</v>
      </c>
      <c r="AV204" s="14" t="s">
        <v>176</v>
      </c>
      <c r="AW204" s="14" t="s">
        <v>32</v>
      </c>
      <c r="AX204" s="14" t="s">
        <v>84</v>
      </c>
      <c r="AY204" s="230" t="s">
        <v>116</v>
      </c>
    </row>
    <row r="205" spans="1:65" s="2" customFormat="1" ht="24.2" customHeight="1">
      <c r="A205" s="34"/>
      <c r="B205" s="35"/>
      <c r="C205" s="183" t="s">
        <v>295</v>
      </c>
      <c r="D205" s="183" t="s">
        <v>120</v>
      </c>
      <c r="E205" s="184" t="s">
        <v>296</v>
      </c>
      <c r="F205" s="185" t="s">
        <v>297</v>
      </c>
      <c r="G205" s="186" t="s">
        <v>298</v>
      </c>
      <c r="H205" s="187">
        <v>18</v>
      </c>
      <c r="I205" s="188"/>
      <c r="J205" s="189">
        <f>ROUND(I205*H205,2)</f>
        <v>0</v>
      </c>
      <c r="K205" s="190"/>
      <c r="L205" s="39"/>
      <c r="M205" s="191" t="s">
        <v>1</v>
      </c>
      <c r="N205" s="192" t="s">
        <v>41</v>
      </c>
      <c r="O205" s="71"/>
      <c r="P205" s="193">
        <f>O205*H205</f>
        <v>0</v>
      </c>
      <c r="Q205" s="193">
        <v>1.0000000000000001E-5</v>
      </c>
      <c r="R205" s="193">
        <f>Q205*H205</f>
        <v>1.8000000000000001E-4</v>
      </c>
      <c r="S205" s="193">
        <v>0</v>
      </c>
      <c r="T205" s="19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5" t="s">
        <v>124</v>
      </c>
      <c r="AT205" s="195" t="s">
        <v>120</v>
      </c>
      <c r="AU205" s="195" t="s">
        <v>86</v>
      </c>
      <c r="AY205" s="17" t="s">
        <v>116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7" t="s">
        <v>84</v>
      </c>
      <c r="BK205" s="196">
        <f>ROUND(I205*H205,2)</f>
        <v>0</v>
      </c>
      <c r="BL205" s="17" t="s">
        <v>124</v>
      </c>
      <c r="BM205" s="195" t="s">
        <v>299</v>
      </c>
    </row>
    <row r="206" spans="1:65" s="13" customFormat="1" ht="11.25">
      <c r="B206" s="208"/>
      <c r="C206" s="209"/>
      <c r="D206" s="210" t="s">
        <v>173</v>
      </c>
      <c r="E206" s="211" t="s">
        <v>1</v>
      </c>
      <c r="F206" s="212" t="s">
        <v>300</v>
      </c>
      <c r="G206" s="209"/>
      <c r="H206" s="213">
        <v>18</v>
      </c>
      <c r="I206" s="214"/>
      <c r="J206" s="209"/>
      <c r="K206" s="209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173</v>
      </c>
      <c r="AU206" s="219" t="s">
        <v>86</v>
      </c>
      <c r="AV206" s="13" t="s">
        <v>86</v>
      </c>
      <c r="AW206" s="13" t="s">
        <v>32</v>
      </c>
      <c r="AX206" s="13" t="s">
        <v>76</v>
      </c>
      <c r="AY206" s="219" t="s">
        <v>116</v>
      </c>
    </row>
    <row r="207" spans="1:65" s="14" customFormat="1" ht="11.25">
      <c r="B207" s="220"/>
      <c r="C207" s="221"/>
      <c r="D207" s="210" t="s">
        <v>173</v>
      </c>
      <c r="E207" s="222" t="s">
        <v>1</v>
      </c>
      <c r="F207" s="223" t="s">
        <v>175</v>
      </c>
      <c r="G207" s="221"/>
      <c r="H207" s="224">
        <v>18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173</v>
      </c>
      <c r="AU207" s="230" t="s">
        <v>86</v>
      </c>
      <c r="AV207" s="14" t="s">
        <v>176</v>
      </c>
      <c r="AW207" s="14" t="s">
        <v>32</v>
      </c>
      <c r="AX207" s="14" t="s">
        <v>84</v>
      </c>
      <c r="AY207" s="230" t="s">
        <v>116</v>
      </c>
    </row>
    <row r="208" spans="1:65" s="2" customFormat="1" ht="24.2" customHeight="1">
      <c r="A208" s="34"/>
      <c r="B208" s="35"/>
      <c r="C208" s="183" t="s">
        <v>130</v>
      </c>
      <c r="D208" s="183" t="s">
        <v>120</v>
      </c>
      <c r="E208" s="184" t="s">
        <v>301</v>
      </c>
      <c r="F208" s="185" t="s">
        <v>302</v>
      </c>
      <c r="G208" s="186" t="s">
        <v>135</v>
      </c>
      <c r="H208" s="187">
        <v>155</v>
      </c>
      <c r="I208" s="188"/>
      <c r="J208" s="189">
        <f>ROUND(I208*H208,2)</f>
        <v>0</v>
      </c>
      <c r="K208" s="190"/>
      <c r="L208" s="39"/>
      <c r="M208" s="191" t="s">
        <v>1</v>
      </c>
      <c r="N208" s="192" t="s">
        <v>41</v>
      </c>
      <c r="O208" s="71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5" t="s">
        <v>124</v>
      </c>
      <c r="AT208" s="195" t="s">
        <v>120</v>
      </c>
      <c r="AU208" s="195" t="s">
        <v>86</v>
      </c>
      <c r="AY208" s="17" t="s">
        <v>116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7" t="s">
        <v>84</v>
      </c>
      <c r="BK208" s="196">
        <f>ROUND(I208*H208,2)</f>
        <v>0</v>
      </c>
      <c r="BL208" s="17" t="s">
        <v>124</v>
      </c>
      <c r="BM208" s="195" t="s">
        <v>303</v>
      </c>
    </row>
    <row r="209" spans="1:65" s="2" customFormat="1" ht="24.2" customHeight="1">
      <c r="A209" s="34"/>
      <c r="B209" s="35"/>
      <c r="C209" s="183" t="s">
        <v>304</v>
      </c>
      <c r="D209" s="183" t="s">
        <v>120</v>
      </c>
      <c r="E209" s="184" t="s">
        <v>305</v>
      </c>
      <c r="F209" s="185" t="s">
        <v>306</v>
      </c>
      <c r="G209" s="186" t="s">
        <v>135</v>
      </c>
      <c r="H209" s="187">
        <v>6</v>
      </c>
      <c r="I209" s="188"/>
      <c r="J209" s="189">
        <f>ROUND(I209*H209,2)</f>
        <v>0</v>
      </c>
      <c r="K209" s="190"/>
      <c r="L209" s="39"/>
      <c r="M209" s="191" t="s">
        <v>1</v>
      </c>
      <c r="N209" s="192" t="s">
        <v>41</v>
      </c>
      <c r="O209" s="71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5" t="s">
        <v>124</v>
      </c>
      <c r="AT209" s="195" t="s">
        <v>120</v>
      </c>
      <c r="AU209" s="195" t="s">
        <v>86</v>
      </c>
      <c r="AY209" s="17" t="s">
        <v>116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7" t="s">
        <v>84</v>
      </c>
      <c r="BK209" s="196">
        <f>ROUND(I209*H209,2)</f>
        <v>0</v>
      </c>
      <c r="BL209" s="17" t="s">
        <v>124</v>
      </c>
      <c r="BM209" s="195" t="s">
        <v>307</v>
      </c>
    </row>
    <row r="210" spans="1:65" s="2" customFormat="1" ht="24.2" customHeight="1">
      <c r="A210" s="34"/>
      <c r="B210" s="35"/>
      <c r="C210" s="183" t="s">
        <v>308</v>
      </c>
      <c r="D210" s="183" t="s">
        <v>120</v>
      </c>
      <c r="E210" s="184" t="s">
        <v>309</v>
      </c>
      <c r="F210" s="185" t="s">
        <v>310</v>
      </c>
      <c r="G210" s="186" t="s">
        <v>135</v>
      </c>
      <c r="H210" s="187">
        <v>1387</v>
      </c>
      <c r="I210" s="188"/>
      <c r="J210" s="189">
        <f>ROUND(I210*H210,2)</f>
        <v>0</v>
      </c>
      <c r="K210" s="190"/>
      <c r="L210" s="39"/>
      <c r="M210" s="191" t="s">
        <v>1</v>
      </c>
      <c r="N210" s="192" t="s">
        <v>41</v>
      </c>
      <c r="O210" s="71"/>
      <c r="P210" s="193">
        <f>O210*H210</f>
        <v>0</v>
      </c>
      <c r="Q210" s="193">
        <v>0</v>
      </c>
      <c r="R210" s="193">
        <f>Q210*H210</f>
        <v>0</v>
      </c>
      <c r="S210" s="193">
        <v>0</v>
      </c>
      <c r="T210" s="19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5" t="s">
        <v>124</v>
      </c>
      <c r="AT210" s="195" t="s">
        <v>120</v>
      </c>
      <c r="AU210" s="195" t="s">
        <v>86</v>
      </c>
      <c r="AY210" s="17" t="s">
        <v>116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7" t="s">
        <v>84</v>
      </c>
      <c r="BK210" s="196">
        <f>ROUND(I210*H210,2)</f>
        <v>0</v>
      </c>
      <c r="BL210" s="17" t="s">
        <v>124</v>
      </c>
      <c r="BM210" s="195" t="s">
        <v>311</v>
      </c>
    </row>
    <row r="211" spans="1:65" s="2" customFormat="1" ht="44.25" customHeight="1">
      <c r="A211" s="34"/>
      <c r="B211" s="35"/>
      <c r="C211" s="183" t="s">
        <v>312</v>
      </c>
      <c r="D211" s="183" t="s">
        <v>120</v>
      </c>
      <c r="E211" s="184" t="s">
        <v>313</v>
      </c>
      <c r="F211" s="185" t="s">
        <v>314</v>
      </c>
      <c r="G211" s="186" t="s">
        <v>135</v>
      </c>
      <c r="H211" s="187">
        <v>1387</v>
      </c>
      <c r="I211" s="188"/>
      <c r="J211" s="189">
        <f>ROUND(I211*H211,2)</f>
        <v>0</v>
      </c>
      <c r="K211" s="190"/>
      <c r="L211" s="39"/>
      <c r="M211" s="191" t="s">
        <v>1</v>
      </c>
      <c r="N211" s="192" t="s">
        <v>41</v>
      </c>
      <c r="O211" s="71"/>
      <c r="P211" s="193">
        <f>O211*H211</f>
        <v>0</v>
      </c>
      <c r="Q211" s="193">
        <v>2.9999999999999997E-4</v>
      </c>
      <c r="R211" s="193">
        <f>Q211*H211</f>
        <v>0.41609999999999997</v>
      </c>
      <c r="S211" s="193">
        <v>0</v>
      </c>
      <c r="T211" s="19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5" t="s">
        <v>124</v>
      </c>
      <c r="AT211" s="195" t="s">
        <v>120</v>
      </c>
      <c r="AU211" s="195" t="s">
        <v>86</v>
      </c>
      <c r="AY211" s="17" t="s">
        <v>116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7" t="s">
        <v>84</v>
      </c>
      <c r="BK211" s="196">
        <f>ROUND(I211*H211,2)</f>
        <v>0</v>
      </c>
      <c r="BL211" s="17" t="s">
        <v>124</v>
      </c>
      <c r="BM211" s="195" t="s">
        <v>315</v>
      </c>
    </row>
    <row r="212" spans="1:65" s="13" customFormat="1" ht="11.25">
      <c r="B212" s="208"/>
      <c r="C212" s="209"/>
      <c r="D212" s="210" t="s">
        <v>173</v>
      </c>
      <c r="E212" s="211" t="s">
        <v>1</v>
      </c>
      <c r="F212" s="212" t="s">
        <v>316</v>
      </c>
      <c r="G212" s="209"/>
      <c r="H212" s="213">
        <v>207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173</v>
      </c>
      <c r="AU212" s="219" t="s">
        <v>86</v>
      </c>
      <c r="AV212" s="13" t="s">
        <v>86</v>
      </c>
      <c r="AW212" s="13" t="s">
        <v>32</v>
      </c>
      <c r="AX212" s="13" t="s">
        <v>76</v>
      </c>
      <c r="AY212" s="219" t="s">
        <v>116</v>
      </c>
    </row>
    <row r="213" spans="1:65" s="13" customFormat="1" ht="11.25">
      <c r="B213" s="208"/>
      <c r="C213" s="209"/>
      <c r="D213" s="210" t="s">
        <v>173</v>
      </c>
      <c r="E213" s="211" t="s">
        <v>1</v>
      </c>
      <c r="F213" s="212" t="s">
        <v>317</v>
      </c>
      <c r="G213" s="209"/>
      <c r="H213" s="213">
        <v>1180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173</v>
      </c>
      <c r="AU213" s="219" t="s">
        <v>86</v>
      </c>
      <c r="AV213" s="13" t="s">
        <v>86</v>
      </c>
      <c r="AW213" s="13" t="s">
        <v>32</v>
      </c>
      <c r="AX213" s="13" t="s">
        <v>76</v>
      </c>
      <c r="AY213" s="219" t="s">
        <v>116</v>
      </c>
    </row>
    <row r="214" spans="1:65" s="15" customFormat="1" ht="11.25">
      <c r="B214" s="231"/>
      <c r="C214" s="232"/>
      <c r="D214" s="210" t="s">
        <v>173</v>
      </c>
      <c r="E214" s="233" t="s">
        <v>1</v>
      </c>
      <c r="F214" s="234" t="s">
        <v>186</v>
      </c>
      <c r="G214" s="232"/>
      <c r="H214" s="235">
        <v>1387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173</v>
      </c>
      <c r="AU214" s="241" t="s">
        <v>86</v>
      </c>
      <c r="AV214" s="15" t="s">
        <v>187</v>
      </c>
      <c r="AW214" s="15" t="s">
        <v>32</v>
      </c>
      <c r="AX214" s="15" t="s">
        <v>76</v>
      </c>
      <c r="AY214" s="241" t="s">
        <v>116</v>
      </c>
    </row>
    <row r="215" spans="1:65" s="14" customFormat="1" ht="11.25">
      <c r="B215" s="220"/>
      <c r="C215" s="221"/>
      <c r="D215" s="210" t="s">
        <v>173</v>
      </c>
      <c r="E215" s="222" t="s">
        <v>1</v>
      </c>
      <c r="F215" s="223" t="s">
        <v>175</v>
      </c>
      <c r="G215" s="221"/>
      <c r="H215" s="224">
        <v>1387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173</v>
      </c>
      <c r="AU215" s="230" t="s">
        <v>86</v>
      </c>
      <c r="AV215" s="14" t="s">
        <v>176</v>
      </c>
      <c r="AW215" s="14" t="s">
        <v>32</v>
      </c>
      <c r="AX215" s="14" t="s">
        <v>84</v>
      </c>
      <c r="AY215" s="230" t="s">
        <v>116</v>
      </c>
    </row>
    <row r="216" spans="1:65" s="2" customFormat="1" ht="44.25" customHeight="1">
      <c r="A216" s="34"/>
      <c r="B216" s="35"/>
      <c r="C216" s="183" t="s">
        <v>318</v>
      </c>
      <c r="D216" s="183" t="s">
        <v>120</v>
      </c>
      <c r="E216" s="184" t="s">
        <v>319</v>
      </c>
      <c r="F216" s="185" t="s">
        <v>320</v>
      </c>
      <c r="G216" s="186" t="s">
        <v>164</v>
      </c>
      <c r="H216" s="187">
        <v>0.57599999999999996</v>
      </c>
      <c r="I216" s="188"/>
      <c r="J216" s="189">
        <f>ROUND(I216*H216,2)</f>
        <v>0</v>
      </c>
      <c r="K216" s="190"/>
      <c r="L216" s="39"/>
      <c r="M216" s="191" t="s">
        <v>1</v>
      </c>
      <c r="N216" s="192" t="s">
        <v>41</v>
      </c>
      <c r="O216" s="71"/>
      <c r="P216" s="193">
        <f>O216*H216</f>
        <v>0</v>
      </c>
      <c r="Q216" s="193">
        <v>0</v>
      </c>
      <c r="R216" s="193">
        <f>Q216*H216</f>
        <v>0</v>
      </c>
      <c r="S216" s="193">
        <v>0</v>
      </c>
      <c r="T216" s="19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5" t="s">
        <v>124</v>
      </c>
      <c r="AT216" s="195" t="s">
        <v>120</v>
      </c>
      <c r="AU216" s="195" t="s">
        <v>86</v>
      </c>
      <c r="AY216" s="17" t="s">
        <v>116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7" t="s">
        <v>84</v>
      </c>
      <c r="BK216" s="196">
        <f>ROUND(I216*H216,2)</f>
        <v>0</v>
      </c>
      <c r="BL216" s="17" t="s">
        <v>124</v>
      </c>
      <c r="BM216" s="195" t="s">
        <v>321</v>
      </c>
    </row>
    <row r="217" spans="1:65" s="12" customFormat="1" ht="22.9" customHeight="1">
      <c r="B217" s="167"/>
      <c r="C217" s="168"/>
      <c r="D217" s="169" t="s">
        <v>75</v>
      </c>
      <c r="E217" s="181" t="s">
        <v>322</v>
      </c>
      <c r="F217" s="181" t="s">
        <v>323</v>
      </c>
      <c r="G217" s="168"/>
      <c r="H217" s="168"/>
      <c r="I217" s="171"/>
      <c r="J217" s="182">
        <f>BK217</f>
        <v>0</v>
      </c>
      <c r="K217" s="168"/>
      <c r="L217" s="173"/>
      <c r="M217" s="174"/>
      <c r="N217" s="175"/>
      <c r="O217" s="175"/>
      <c r="P217" s="176">
        <f>SUM(P218:P294)</f>
        <v>0</v>
      </c>
      <c r="Q217" s="175"/>
      <c r="R217" s="176">
        <f>SUM(R218:R294)</f>
        <v>7.153000000000001E-2</v>
      </c>
      <c r="S217" s="175"/>
      <c r="T217" s="177">
        <f>SUM(T218:T294)</f>
        <v>0</v>
      </c>
      <c r="AR217" s="178" t="s">
        <v>86</v>
      </c>
      <c r="AT217" s="179" t="s">
        <v>75</v>
      </c>
      <c r="AU217" s="179" t="s">
        <v>84</v>
      </c>
      <c r="AY217" s="178" t="s">
        <v>116</v>
      </c>
      <c r="BK217" s="180">
        <f>SUM(BK218:BK294)</f>
        <v>0</v>
      </c>
    </row>
    <row r="218" spans="1:65" s="2" customFormat="1" ht="24.2" customHeight="1">
      <c r="A218" s="34"/>
      <c r="B218" s="35"/>
      <c r="C218" s="183" t="s">
        <v>324</v>
      </c>
      <c r="D218" s="183" t="s">
        <v>120</v>
      </c>
      <c r="E218" s="184" t="s">
        <v>325</v>
      </c>
      <c r="F218" s="185" t="s">
        <v>326</v>
      </c>
      <c r="G218" s="186" t="s">
        <v>298</v>
      </c>
      <c r="H218" s="187">
        <v>14</v>
      </c>
      <c r="I218" s="188"/>
      <c r="J218" s="189">
        <f>ROUND(I218*H218,2)</f>
        <v>0</v>
      </c>
      <c r="K218" s="190"/>
      <c r="L218" s="39"/>
      <c r="M218" s="191" t="s">
        <v>1</v>
      </c>
      <c r="N218" s="192" t="s">
        <v>41</v>
      </c>
      <c r="O218" s="71"/>
      <c r="P218" s="193">
        <f>O218*H218</f>
        <v>0</v>
      </c>
      <c r="Q218" s="193">
        <v>2.3000000000000001E-4</v>
      </c>
      <c r="R218" s="193">
        <f>Q218*H218</f>
        <v>3.2200000000000002E-3</v>
      </c>
      <c r="S218" s="193">
        <v>0</v>
      </c>
      <c r="T218" s="19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5" t="s">
        <v>124</v>
      </c>
      <c r="AT218" s="195" t="s">
        <v>120</v>
      </c>
      <c r="AU218" s="195" t="s">
        <v>86</v>
      </c>
      <c r="AY218" s="17" t="s">
        <v>116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7" t="s">
        <v>84</v>
      </c>
      <c r="BK218" s="196">
        <f>ROUND(I218*H218,2)</f>
        <v>0</v>
      </c>
      <c r="BL218" s="17" t="s">
        <v>124</v>
      </c>
      <c r="BM218" s="195" t="s">
        <v>327</v>
      </c>
    </row>
    <row r="219" spans="1:65" s="13" customFormat="1" ht="11.25">
      <c r="B219" s="208"/>
      <c r="C219" s="209"/>
      <c r="D219" s="210" t="s">
        <v>173</v>
      </c>
      <c r="E219" s="211" t="s">
        <v>1</v>
      </c>
      <c r="F219" s="212" t="s">
        <v>328</v>
      </c>
      <c r="G219" s="209"/>
      <c r="H219" s="213">
        <v>14</v>
      </c>
      <c r="I219" s="214"/>
      <c r="J219" s="209"/>
      <c r="K219" s="209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173</v>
      </c>
      <c r="AU219" s="219" t="s">
        <v>86</v>
      </c>
      <c r="AV219" s="13" t="s">
        <v>86</v>
      </c>
      <c r="AW219" s="13" t="s">
        <v>32</v>
      </c>
      <c r="AX219" s="13" t="s">
        <v>76</v>
      </c>
      <c r="AY219" s="219" t="s">
        <v>116</v>
      </c>
    </row>
    <row r="220" spans="1:65" s="14" customFormat="1" ht="11.25">
      <c r="B220" s="220"/>
      <c r="C220" s="221"/>
      <c r="D220" s="210" t="s">
        <v>173</v>
      </c>
      <c r="E220" s="222" t="s">
        <v>1</v>
      </c>
      <c r="F220" s="223" t="s">
        <v>175</v>
      </c>
      <c r="G220" s="221"/>
      <c r="H220" s="224">
        <v>14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173</v>
      </c>
      <c r="AU220" s="230" t="s">
        <v>86</v>
      </c>
      <c r="AV220" s="14" t="s">
        <v>176</v>
      </c>
      <c r="AW220" s="14" t="s">
        <v>32</v>
      </c>
      <c r="AX220" s="14" t="s">
        <v>84</v>
      </c>
      <c r="AY220" s="230" t="s">
        <v>116</v>
      </c>
    </row>
    <row r="221" spans="1:65" s="2" customFormat="1" ht="37.9" customHeight="1">
      <c r="A221" s="34"/>
      <c r="B221" s="35"/>
      <c r="C221" s="183" t="s">
        <v>329</v>
      </c>
      <c r="D221" s="183" t="s">
        <v>120</v>
      </c>
      <c r="E221" s="184" t="s">
        <v>330</v>
      </c>
      <c r="F221" s="185" t="s">
        <v>331</v>
      </c>
      <c r="G221" s="186" t="s">
        <v>298</v>
      </c>
      <c r="H221" s="187">
        <v>6</v>
      </c>
      <c r="I221" s="188"/>
      <c r="J221" s="189">
        <f>ROUND(I221*H221,2)</f>
        <v>0</v>
      </c>
      <c r="K221" s="190"/>
      <c r="L221" s="39"/>
      <c r="M221" s="191" t="s">
        <v>1</v>
      </c>
      <c r="N221" s="192" t="s">
        <v>41</v>
      </c>
      <c r="O221" s="71"/>
      <c r="P221" s="193">
        <f>O221*H221</f>
        <v>0</v>
      </c>
      <c r="Q221" s="193">
        <v>1.3999999999999999E-4</v>
      </c>
      <c r="R221" s="193">
        <f>Q221*H221</f>
        <v>8.3999999999999993E-4</v>
      </c>
      <c r="S221" s="193">
        <v>0</v>
      </c>
      <c r="T221" s="19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5" t="s">
        <v>124</v>
      </c>
      <c r="AT221" s="195" t="s">
        <v>120</v>
      </c>
      <c r="AU221" s="195" t="s">
        <v>86</v>
      </c>
      <c r="AY221" s="17" t="s">
        <v>116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7" t="s">
        <v>84</v>
      </c>
      <c r="BK221" s="196">
        <f>ROUND(I221*H221,2)</f>
        <v>0</v>
      </c>
      <c r="BL221" s="17" t="s">
        <v>124</v>
      </c>
      <c r="BM221" s="195" t="s">
        <v>332</v>
      </c>
    </row>
    <row r="222" spans="1:65" s="13" customFormat="1" ht="11.25">
      <c r="B222" s="208"/>
      <c r="C222" s="209"/>
      <c r="D222" s="210" t="s">
        <v>173</v>
      </c>
      <c r="E222" s="211" t="s">
        <v>1</v>
      </c>
      <c r="F222" s="212" t="s">
        <v>333</v>
      </c>
      <c r="G222" s="209"/>
      <c r="H222" s="213">
        <v>5</v>
      </c>
      <c r="I222" s="214"/>
      <c r="J222" s="209"/>
      <c r="K222" s="209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173</v>
      </c>
      <c r="AU222" s="219" t="s">
        <v>86</v>
      </c>
      <c r="AV222" s="13" t="s">
        <v>86</v>
      </c>
      <c r="AW222" s="13" t="s">
        <v>32</v>
      </c>
      <c r="AX222" s="13" t="s">
        <v>76</v>
      </c>
      <c r="AY222" s="219" t="s">
        <v>116</v>
      </c>
    </row>
    <row r="223" spans="1:65" s="13" customFormat="1" ht="11.25">
      <c r="B223" s="208"/>
      <c r="C223" s="209"/>
      <c r="D223" s="210" t="s">
        <v>173</v>
      </c>
      <c r="E223" s="211" t="s">
        <v>1</v>
      </c>
      <c r="F223" s="212" t="s">
        <v>174</v>
      </c>
      <c r="G223" s="209"/>
      <c r="H223" s="213">
        <v>1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173</v>
      </c>
      <c r="AU223" s="219" t="s">
        <v>86</v>
      </c>
      <c r="AV223" s="13" t="s">
        <v>86</v>
      </c>
      <c r="AW223" s="13" t="s">
        <v>32</v>
      </c>
      <c r="AX223" s="13" t="s">
        <v>76</v>
      </c>
      <c r="AY223" s="219" t="s">
        <v>116</v>
      </c>
    </row>
    <row r="224" spans="1:65" s="14" customFormat="1" ht="11.25">
      <c r="B224" s="220"/>
      <c r="C224" s="221"/>
      <c r="D224" s="210" t="s">
        <v>173</v>
      </c>
      <c r="E224" s="222" t="s">
        <v>1</v>
      </c>
      <c r="F224" s="223" t="s">
        <v>175</v>
      </c>
      <c r="G224" s="221"/>
      <c r="H224" s="224">
        <v>6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173</v>
      </c>
      <c r="AU224" s="230" t="s">
        <v>86</v>
      </c>
      <c r="AV224" s="14" t="s">
        <v>176</v>
      </c>
      <c r="AW224" s="14" t="s">
        <v>32</v>
      </c>
      <c r="AX224" s="14" t="s">
        <v>84</v>
      </c>
      <c r="AY224" s="230" t="s">
        <v>116</v>
      </c>
    </row>
    <row r="225" spans="1:65" s="2" customFormat="1" ht="24.2" customHeight="1">
      <c r="A225" s="34"/>
      <c r="B225" s="35"/>
      <c r="C225" s="183" t="s">
        <v>334</v>
      </c>
      <c r="D225" s="183" t="s">
        <v>120</v>
      </c>
      <c r="E225" s="184" t="s">
        <v>335</v>
      </c>
      <c r="F225" s="185" t="s">
        <v>336</v>
      </c>
      <c r="G225" s="186" t="s">
        <v>298</v>
      </c>
      <c r="H225" s="187">
        <v>1</v>
      </c>
      <c r="I225" s="188"/>
      <c r="J225" s="189">
        <f>ROUND(I225*H225,2)</f>
        <v>0</v>
      </c>
      <c r="K225" s="190"/>
      <c r="L225" s="39"/>
      <c r="M225" s="191" t="s">
        <v>1</v>
      </c>
      <c r="N225" s="192" t="s">
        <v>41</v>
      </c>
      <c r="O225" s="71"/>
      <c r="P225" s="193">
        <f>O225*H225</f>
        <v>0</v>
      </c>
      <c r="Q225" s="193">
        <v>1.2999999999999999E-4</v>
      </c>
      <c r="R225" s="193">
        <f>Q225*H225</f>
        <v>1.2999999999999999E-4</v>
      </c>
      <c r="S225" s="193">
        <v>0</v>
      </c>
      <c r="T225" s="19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5" t="s">
        <v>124</v>
      </c>
      <c r="AT225" s="195" t="s">
        <v>120</v>
      </c>
      <c r="AU225" s="195" t="s">
        <v>86</v>
      </c>
      <c r="AY225" s="17" t="s">
        <v>116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7" t="s">
        <v>84</v>
      </c>
      <c r="BK225" s="196">
        <f>ROUND(I225*H225,2)</f>
        <v>0</v>
      </c>
      <c r="BL225" s="17" t="s">
        <v>124</v>
      </c>
      <c r="BM225" s="195" t="s">
        <v>337</v>
      </c>
    </row>
    <row r="226" spans="1:65" s="13" customFormat="1" ht="11.25">
      <c r="B226" s="208"/>
      <c r="C226" s="209"/>
      <c r="D226" s="210" t="s">
        <v>173</v>
      </c>
      <c r="E226" s="211" t="s">
        <v>1</v>
      </c>
      <c r="F226" s="212" t="s">
        <v>174</v>
      </c>
      <c r="G226" s="209"/>
      <c r="H226" s="213">
        <v>1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173</v>
      </c>
      <c r="AU226" s="219" t="s">
        <v>86</v>
      </c>
      <c r="AV226" s="13" t="s">
        <v>86</v>
      </c>
      <c r="AW226" s="13" t="s">
        <v>32</v>
      </c>
      <c r="AX226" s="13" t="s">
        <v>76</v>
      </c>
      <c r="AY226" s="219" t="s">
        <v>116</v>
      </c>
    </row>
    <row r="227" spans="1:65" s="14" customFormat="1" ht="11.25">
      <c r="B227" s="220"/>
      <c r="C227" s="221"/>
      <c r="D227" s="210" t="s">
        <v>173</v>
      </c>
      <c r="E227" s="222" t="s">
        <v>1</v>
      </c>
      <c r="F227" s="223" t="s">
        <v>175</v>
      </c>
      <c r="G227" s="221"/>
      <c r="H227" s="224">
        <v>1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173</v>
      </c>
      <c r="AU227" s="230" t="s">
        <v>86</v>
      </c>
      <c r="AV227" s="14" t="s">
        <v>176</v>
      </c>
      <c r="AW227" s="14" t="s">
        <v>32</v>
      </c>
      <c r="AX227" s="14" t="s">
        <v>84</v>
      </c>
      <c r="AY227" s="230" t="s">
        <v>116</v>
      </c>
    </row>
    <row r="228" spans="1:65" s="2" customFormat="1" ht="24.2" customHeight="1">
      <c r="A228" s="34"/>
      <c r="B228" s="35"/>
      <c r="C228" s="183" t="s">
        <v>338</v>
      </c>
      <c r="D228" s="183" t="s">
        <v>120</v>
      </c>
      <c r="E228" s="184" t="s">
        <v>339</v>
      </c>
      <c r="F228" s="185" t="s">
        <v>340</v>
      </c>
      <c r="G228" s="186" t="s">
        <v>298</v>
      </c>
      <c r="H228" s="187">
        <v>1</v>
      </c>
      <c r="I228" s="188"/>
      <c r="J228" s="189">
        <f>ROUND(I228*H228,2)</f>
        <v>0</v>
      </c>
      <c r="K228" s="190"/>
      <c r="L228" s="39"/>
      <c r="M228" s="191" t="s">
        <v>1</v>
      </c>
      <c r="N228" s="192" t="s">
        <v>41</v>
      </c>
      <c r="O228" s="71"/>
      <c r="P228" s="193">
        <f>O228*H228</f>
        <v>0</v>
      </c>
      <c r="Q228" s="193">
        <v>1.8000000000000001E-4</v>
      </c>
      <c r="R228" s="193">
        <f>Q228*H228</f>
        <v>1.8000000000000001E-4</v>
      </c>
      <c r="S228" s="193">
        <v>0</v>
      </c>
      <c r="T228" s="19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5" t="s">
        <v>124</v>
      </c>
      <c r="AT228" s="195" t="s">
        <v>120</v>
      </c>
      <c r="AU228" s="195" t="s">
        <v>86</v>
      </c>
      <c r="AY228" s="17" t="s">
        <v>116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7" t="s">
        <v>84</v>
      </c>
      <c r="BK228" s="196">
        <f>ROUND(I228*H228,2)</f>
        <v>0</v>
      </c>
      <c r="BL228" s="17" t="s">
        <v>124</v>
      </c>
      <c r="BM228" s="195" t="s">
        <v>341</v>
      </c>
    </row>
    <row r="229" spans="1:65" s="13" customFormat="1" ht="11.25">
      <c r="B229" s="208"/>
      <c r="C229" s="209"/>
      <c r="D229" s="210" t="s">
        <v>173</v>
      </c>
      <c r="E229" s="211" t="s">
        <v>1</v>
      </c>
      <c r="F229" s="212" t="s">
        <v>174</v>
      </c>
      <c r="G229" s="209"/>
      <c r="H229" s="213">
        <v>1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173</v>
      </c>
      <c r="AU229" s="219" t="s">
        <v>86</v>
      </c>
      <c r="AV229" s="13" t="s">
        <v>86</v>
      </c>
      <c r="AW229" s="13" t="s">
        <v>32</v>
      </c>
      <c r="AX229" s="13" t="s">
        <v>76</v>
      </c>
      <c r="AY229" s="219" t="s">
        <v>116</v>
      </c>
    </row>
    <row r="230" spans="1:65" s="14" customFormat="1" ht="11.25">
      <c r="B230" s="220"/>
      <c r="C230" s="221"/>
      <c r="D230" s="210" t="s">
        <v>173</v>
      </c>
      <c r="E230" s="222" t="s">
        <v>1</v>
      </c>
      <c r="F230" s="223" t="s">
        <v>175</v>
      </c>
      <c r="G230" s="221"/>
      <c r="H230" s="224">
        <v>1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173</v>
      </c>
      <c r="AU230" s="230" t="s">
        <v>86</v>
      </c>
      <c r="AV230" s="14" t="s">
        <v>176</v>
      </c>
      <c r="AW230" s="14" t="s">
        <v>32</v>
      </c>
      <c r="AX230" s="14" t="s">
        <v>84</v>
      </c>
      <c r="AY230" s="230" t="s">
        <v>116</v>
      </c>
    </row>
    <row r="231" spans="1:65" s="2" customFormat="1" ht="24.2" customHeight="1">
      <c r="A231" s="34"/>
      <c r="B231" s="35"/>
      <c r="C231" s="183" t="s">
        <v>342</v>
      </c>
      <c r="D231" s="183" t="s">
        <v>120</v>
      </c>
      <c r="E231" s="184" t="s">
        <v>343</v>
      </c>
      <c r="F231" s="185" t="s">
        <v>344</v>
      </c>
      <c r="G231" s="186" t="s">
        <v>298</v>
      </c>
      <c r="H231" s="187">
        <v>2</v>
      </c>
      <c r="I231" s="188"/>
      <c r="J231" s="189">
        <f>ROUND(I231*H231,2)</f>
        <v>0</v>
      </c>
      <c r="K231" s="190"/>
      <c r="L231" s="39"/>
      <c r="M231" s="191" t="s">
        <v>1</v>
      </c>
      <c r="N231" s="192" t="s">
        <v>41</v>
      </c>
      <c r="O231" s="71"/>
      <c r="P231" s="193">
        <f>O231*H231</f>
        <v>0</v>
      </c>
      <c r="Q231" s="193">
        <v>2.5000000000000001E-4</v>
      </c>
      <c r="R231" s="193">
        <f>Q231*H231</f>
        <v>5.0000000000000001E-4</v>
      </c>
      <c r="S231" s="193">
        <v>0</v>
      </c>
      <c r="T231" s="19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5" t="s">
        <v>124</v>
      </c>
      <c r="AT231" s="195" t="s">
        <v>120</v>
      </c>
      <c r="AU231" s="195" t="s">
        <v>86</v>
      </c>
      <c r="AY231" s="17" t="s">
        <v>116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7" t="s">
        <v>84</v>
      </c>
      <c r="BK231" s="196">
        <f>ROUND(I231*H231,2)</f>
        <v>0</v>
      </c>
      <c r="BL231" s="17" t="s">
        <v>124</v>
      </c>
      <c r="BM231" s="195" t="s">
        <v>345</v>
      </c>
    </row>
    <row r="232" spans="1:65" s="13" customFormat="1" ht="11.25">
      <c r="B232" s="208"/>
      <c r="C232" s="209"/>
      <c r="D232" s="210" t="s">
        <v>173</v>
      </c>
      <c r="E232" s="211" t="s">
        <v>1</v>
      </c>
      <c r="F232" s="212" t="s">
        <v>346</v>
      </c>
      <c r="G232" s="209"/>
      <c r="H232" s="213">
        <v>2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173</v>
      </c>
      <c r="AU232" s="219" t="s">
        <v>86</v>
      </c>
      <c r="AV232" s="13" t="s">
        <v>86</v>
      </c>
      <c r="AW232" s="13" t="s">
        <v>32</v>
      </c>
      <c r="AX232" s="13" t="s">
        <v>76</v>
      </c>
      <c r="AY232" s="219" t="s">
        <v>116</v>
      </c>
    </row>
    <row r="233" spans="1:65" s="14" customFormat="1" ht="11.25">
      <c r="B233" s="220"/>
      <c r="C233" s="221"/>
      <c r="D233" s="210" t="s">
        <v>173</v>
      </c>
      <c r="E233" s="222" t="s">
        <v>1</v>
      </c>
      <c r="F233" s="223" t="s">
        <v>175</v>
      </c>
      <c r="G233" s="221"/>
      <c r="H233" s="224">
        <v>2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173</v>
      </c>
      <c r="AU233" s="230" t="s">
        <v>86</v>
      </c>
      <c r="AV233" s="14" t="s">
        <v>176</v>
      </c>
      <c r="AW233" s="14" t="s">
        <v>32</v>
      </c>
      <c r="AX233" s="14" t="s">
        <v>84</v>
      </c>
      <c r="AY233" s="230" t="s">
        <v>116</v>
      </c>
    </row>
    <row r="234" spans="1:65" s="2" customFormat="1" ht="24.2" customHeight="1">
      <c r="A234" s="34"/>
      <c r="B234" s="35"/>
      <c r="C234" s="183" t="s">
        <v>347</v>
      </c>
      <c r="D234" s="183" t="s">
        <v>120</v>
      </c>
      <c r="E234" s="184" t="s">
        <v>348</v>
      </c>
      <c r="F234" s="185" t="s">
        <v>349</v>
      </c>
      <c r="G234" s="186" t="s">
        <v>298</v>
      </c>
      <c r="H234" s="187">
        <v>1</v>
      </c>
      <c r="I234" s="188"/>
      <c r="J234" s="189">
        <f>ROUND(I234*H234,2)</f>
        <v>0</v>
      </c>
      <c r="K234" s="190"/>
      <c r="L234" s="39"/>
      <c r="M234" s="191" t="s">
        <v>1</v>
      </c>
      <c r="N234" s="192" t="s">
        <v>41</v>
      </c>
      <c r="O234" s="71"/>
      <c r="P234" s="193">
        <f>O234*H234</f>
        <v>0</v>
      </c>
      <c r="Q234" s="193">
        <v>5.1999999999999995E-4</v>
      </c>
      <c r="R234" s="193">
        <f>Q234*H234</f>
        <v>5.1999999999999995E-4</v>
      </c>
      <c r="S234" s="193">
        <v>0</v>
      </c>
      <c r="T234" s="19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5" t="s">
        <v>124</v>
      </c>
      <c r="AT234" s="195" t="s">
        <v>120</v>
      </c>
      <c r="AU234" s="195" t="s">
        <v>86</v>
      </c>
      <c r="AY234" s="17" t="s">
        <v>116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7" t="s">
        <v>84</v>
      </c>
      <c r="BK234" s="196">
        <f>ROUND(I234*H234,2)</f>
        <v>0</v>
      </c>
      <c r="BL234" s="17" t="s">
        <v>124</v>
      </c>
      <c r="BM234" s="195" t="s">
        <v>350</v>
      </c>
    </row>
    <row r="235" spans="1:65" s="13" customFormat="1" ht="11.25">
      <c r="B235" s="208"/>
      <c r="C235" s="209"/>
      <c r="D235" s="210" t="s">
        <v>173</v>
      </c>
      <c r="E235" s="211" t="s">
        <v>1</v>
      </c>
      <c r="F235" s="212" t="s">
        <v>174</v>
      </c>
      <c r="G235" s="209"/>
      <c r="H235" s="213">
        <v>1</v>
      </c>
      <c r="I235" s="214"/>
      <c r="J235" s="209"/>
      <c r="K235" s="209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173</v>
      </c>
      <c r="AU235" s="219" t="s">
        <v>86</v>
      </c>
      <c r="AV235" s="13" t="s">
        <v>86</v>
      </c>
      <c r="AW235" s="13" t="s">
        <v>32</v>
      </c>
      <c r="AX235" s="13" t="s">
        <v>76</v>
      </c>
      <c r="AY235" s="219" t="s">
        <v>116</v>
      </c>
    </row>
    <row r="236" spans="1:65" s="14" customFormat="1" ht="11.25">
      <c r="B236" s="220"/>
      <c r="C236" s="221"/>
      <c r="D236" s="210" t="s">
        <v>173</v>
      </c>
      <c r="E236" s="222" t="s">
        <v>1</v>
      </c>
      <c r="F236" s="223" t="s">
        <v>175</v>
      </c>
      <c r="G236" s="221"/>
      <c r="H236" s="224">
        <v>1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173</v>
      </c>
      <c r="AU236" s="230" t="s">
        <v>86</v>
      </c>
      <c r="AV236" s="14" t="s">
        <v>176</v>
      </c>
      <c r="AW236" s="14" t="s">
        <v>32</v>
      </c>
      <c r="AX236" s="14" t="s">
        <v>84</v>
      </c>
      <c r="AY236" s="230" t="s">
        <v>116</v>
      </c>
    </row>
    <row r="237" spans="1:65" s="2" customFormat="1" ht="33" customHeight="1">
      <c r="A237" s="34"/>
      <c r="B237" s="35"/>
      <c r="C237" s="183" t="s">
        <v>351</v>
      </c>
      <c r="D237" s="183" t="s">
        <v>120</v>
      </c>
      <c r="E237" s="184" t="s">
        <v>352</v>
      </c>
      <c r="F237" s="185" t="s">
        <v>353</v>
      </c>
      <c r="G237" s="186" t="s">
        <v>298</v>
      </c>
      <c r="H237" s="187">
        <v>1</v>
      </c>
      <c r="I237" s="188"/>
      <c r="J237" s="189">
        <f>ROUND(I237*H237,2)</f>
        <v>0</v>
      </c>
      <c r="K237" s="190"/>
      <c r="L237" s="39"/>
      <c r="M237" s="191" t="s">
        <v>1</v>
      </c>
      <c r="N237" s="192" t="s">
        <v>41</v>
      </c>
      <c r="O237" s="71"/>
      <c r="P237" s="193">
        <f>O237*H237</f>
        <v>0</v>
      </c>
      <c r="Q237" s="193">
        <v>7.2999999999999996E-4</v>
      </c>
      <c r="R237" s="193">
        <f>Q237*H237</f>
        <v>7.2999999999999996E-4</v>
      </c>
      <c r="S237" s="193">
        <v>0</v>
      </c>
      <c r="T237" s="19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5" t="s">
        <v>124</v>
      </c>
      <c r="AT237" s="195" t="s">
        <v>120</v>
      </c>
      <c r="AU237" s="195" t="s">
        <v>86</v>
      </c>
      <c r="AY237" s="17" t="s">
        <v>116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7" t="s">
        <v>84</v>
      </c>
      <c r="BK237" s="196">
        <f>ROUND(I237*H237,2)</f>
        <v>0</v>
      </c>
      <c r="BL237" s="17" t="s">
        <v>124</v>
      </c>
      <c r="BM237" s="195" t="s">
        <v>354</v>
      </c>
    </row>
    <row r="238" spans="1:65" s="13" customFormat="1" ht="11.25">
      <c r="B238" s="208"/>
      <c r="C238" s="209"/>
      <c r="D238" s="210" t="s">
        <v>173</v>
      </c>
      <c r="E238" s="211" t="s">
        <v>1</v>
      </c>
      <c r="F238" s="212" t="s">
        <v>174</v>
      </c>
      <c r="G238" s="209"/>
      <c r="H238" s="213">
        <v>1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173</v>
      </c>
      <c r="AU238" s="219" t="s">
        <v>86</v>
      </c>
      <c r="AV238" s="13" t="s">
        <v>86</v>
      </c>
      <c r="AW238" s="13" t="s">
        <v>32</v>
      </c>
      <c r="AX238" s="13" t="s">
        <v>76</v>
      </c>
      <c r="AY238" s="219" t="s">
        <v>116</v>
      </c>
    </row>
    <row r="239" spans="1:65" s="14" customFormat="1" ht="11.25">
      <c r="B239" s="220"/>
      <c r="C239" s="221"/>
      <c r="D239" s="210" t="s">
        <v>173</v>
      </c>
      <c r="E239" s="222" t="s">
        <v>1</v>
      </c>
      <c r="F239" s="223" t="s">
        <v>175</v>
      </c>
      <c r="G239" s="221"/>
      <c r="H239" s="224">
        <v>1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173</v>
      </c>
      <c r="AU239" s="230" t="s">
        <v>86</v>
      </c>
      <c r="AV239" s="14" t="s">
        <v>176</v>
      </c>
      <c r="AW239" s="14" t="s">
        <v>32</v>
      </c>
      <c r="AX239" s="14" t="s">
        <v>84</v>
      </c>
      <c r="AY239" s="230" t="s">
        <v>116</v>
      </c>
    </row>
    <row r="240" spans="1:65" s="2" customFormat="1" ht="44.25" customHeight="1">
      <c r="A240" s="34"/>
      <c r="B240" s="35"/>
      <c r="C240" s="183" t="s">
        <v>355</v>
      </c>
      <c r="D240" s="183" t="s">
        <v>120</v>
      </c>
      <c r="E240" s="184" t="s">
        <v>356</v>
      </c>
      <c r="F240" s="185" t="s">
        <v>357</v>
      </c>
      <c r="G240" s="186" t="s">
        <v>298</v>
      </c>
      <c r="H240" s="187">
        <v>6</v>
      </c>
      <c r="I240" s="188"/>
      <c r="J240" s="189">
        <f>ROUND(I240*H240,2)</f>
        <v>0</v>
      </c>
      <c r="K240" s="190"/>
      <c r="L240" s="39"/>
      <c r="M240" s="191" t="s">
        <v>1</v>
      </c>
      <c r="N240" s="192" t="s">
        <v>41</v>
      </c>
      <c r="O240" s="71"/>
      <c r="P240" s="193">
        <f>O240*H240</f>
        <v>0</v>
      </c>
      <c r="Q240" s="193">
        <v>7.1000000000000002E-4</v>
      </c>
      <c r="R240" s="193">
        <f>Q240*H240</f>
        <v>4.2599999999999999E-3</v>
      </c>
      <c r="S240" s="193">
        <v>0</v>
      </c>
      <c r="T240" s="194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5" t="s">
        <v>124</v>
      </c>
      <c r="AT240" s="195" t="s">
        <v>120</v>
      </c>
      <c r="AU240" s="195" t="s">
        <v>86</v>
      </c>
      <c r="AY240" s="17" t="s">
        <v>116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7" t="s">
        <v>84</v>
      </c>
      <c r="BK240" s="196">
        <f>ROUND(I240*H240,2)</f>
        <v>0</v>
      </c>
      <c r="BL240" s="17" t="s">
        <v>124</v>
      </c>
      <c r="BM240" s="195" t="s">
        <v>358</v>
      </c>
    </row>
    <row r="241" spans="1:65" s="13" customFormat="1" ht="11.25">
      <c r="B241" s="208"/>
      <c r="C241" s="209"/>
      <c r="D241" s="210" t="s">
        <v>173</v>
      </c>
      <c r="E241" s="211" t="s">
        <v>1</v>
      </c>
      <c r="F241" s="212" t="s">
        <v>359</v>
      </c>
      <c r="G241" s="209"/>
      <c r="H241" s="213">
        <v>6</v>
      </c>
      <c r="I241" s="214"/>
      <c r="J241" s="209"/>
      <c r="K241" s="209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173</v>
      </c>
      <c r="AU241" s="219" t="s">
        <v>86</v>
      </c>
      <c r="AV241" s="13" t="s">
        <v>86</v>
      </c>
      <c r="AW241" s="13" t="s">
        <v>32</v>
      </c>
      <c r="AX241" s="13" t="s">
        <v>76</v>
      </c>
      <c r="AY241" s="219" t="s">
        <v>116</v>
      </c>
    </row>
    <row r="242" spans="1:65" s="14" customFormat="1" ht="11.25">
      <c r="B242" s="220"/>
      <c r="C242" s="221"/>
      <c r="D242" s="210" t="s">
        <v>173</v>
      </c>
      <c r="E242" s="222" t="s">
        <v>1</v>
      </c>
      <c r="F242" s="223" t="s">
        <v>175</v>
      </c>
      <c r="G242" s="221"/>
      <c r="H242" s="224">
        <v>6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173</v>
      </c>
      <c r="AU242" s="230" t="s">
        <v>86</v>
      </c>
      <c r="AV242" s="14" t="s">
        <v>176</v>
      </c>
      <c r="AW242" s="14" t="s">
        <v>32</v>
      </c>
      <c r="AX242" s="14" t="s">
        <v>84</v>
      </c>
      <c r="AY242" s="230" t="s">
        <v>116</v>
      </c>
    </row>
    <row r="243" spans="1:65" s="2" customFormat="1" ht="24.2" customHeight="1">
      <c r="A243" s="34"/>
      <c r="B243" s="35"/>
      <c r="C243" s="183" t="s">
        <v>360</v>
      </c>
      <c r="D243" s="183" t="s">
        <v>120</v>
      </c>
      <c r="E243" s="184" t="s">
        <v>361</v>
      </c>
      <c r="F243" s="185" t="s">
        <v>362</v>
      </c>
      <c r="G243" s="186" t="s">
        <v>298</v>
      </c>
      <c r="H243" s="187">
        <v>26</v>
      </c>
      <c r="I243" s="188"/>
      <c r="J243" s="189">
        <f>ROUND(I243*H243,2)</f>
        <v>0</v>
      </c>
      <c r="K243" s="190"/>
      <c r="L243" s="39"/>
      <c r="M243" s="191" t="s">
        <v>1</v>
      </c>
      <c r="N243" s="192" t="s">
        <v>41</v>
      </c>
      <c r="O243" s="71"/>
      <c r="P243" s="193">
        <f>O243*H243</f>
        <v>0</v>
      </c>
      <c r="Q243" s="193">
        <v>2.2000000000000001E-4</v>
      </c>
      <c r="R243" s="193">
        <f>Q243*H243</f>
        <v>5.7200000000000003E-3</v>
      </c>
      <c r="S243" s="193">
        <v>0</v>
      </c>
      <c r="T243" s="19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5" t="s">
        <v>124</v>
      </c>
      <c r="AT243" s="195" t="s">
        <v>120</v>
      </c>
      <c r="AU243" s="195" t="s">
        <v>86</v>
      </c>
      <c r="AY243" s="17" t="s">
        <v>116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7" t="s">
        <v>84</v>
      </c>
      <c r="BK243" s="196">
        <f>ROUND(I243*H243,2)</f>
        <v>0</v>
      </c>
      <c r="BL243" s="17" t="s">
        <v>124</v>
      </c>
      <c r="BM243" s="195" t="s">
        <v>363</v>
      </c>
    </row>
    <row r="244" spans="1:65" s="13" customFormat="1" ht="11.25">
      <c r="B244" s="208"/>
      <c r="C244" s="209"/>
      <c r="D244" s="210" t="s">
        <v>173</v>
      </c>
      <c r="E244" s="211" t="s">
        <v>1</v>
      </c>
      <c r="F244" s="212" t="s">
        <v>364</v>
      </c>
      <c r="G244" s="209"/>
      <c r="H244" s="213">
        <v>26</v>
      </c>
      <c r="I244" s="214"/>
      <c r="J244" s="209"/>
      <c r="K244" s="209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173</v>
      </c>
      <c r="AU244" s="219" t="s">
        <v>86</v>
      </c>
      <c r="AV244" s="13" t="s">
        <v>86</v>
      </c>
      <c r="AW244" s="13" t="s">
        <v>32</v>
      </c>
      <c r="AX244" s="13" t="s">
        <v>76</v>
      </c>
      <c r="AY244" s="219" t="s">
        <v>116</v>
      </c>
    </row>
    <row r="245" spans="1:65" s="14" customFormat="1" ht="11.25">
      <c r="B245" s="220"/>
      <c r="C245" s="221"/>
      <c r="D245" s="210" t="s">
        <v>173</v>
      </c>
      <c r="E245" s="222" t="s">
        <v>1</v>
      </c>
      <c r="F245" s="223" t="s">
        <v>175</v>
      </c>
      <c r="G245" s="221"/>
      <c r="H245" s="224">
        <v>26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173</v>
      </c>
      <c r="AU245" s="230" t="s">
        <v>86</v>
      </c>
      <c r="AV245" s="14" t="s">
        <v>176</v>
      </c>
      <c r="AW245" s="14" t="s">
        <v>32</v>
      </c>
      <c r="AX245" s="14" t="s">
        <v>84</v>
      </c>
      <c r="AY245" s="230" t="s">
        <v>116</v>
      </c>
    </row>
    <row r="246" spans="1:65" s="2" customFormat="1" ht="33" customHeight="1">
      <c r="A246" s="34"/>
      <c r="B246" s="35"/>
      <c r="C246" s="183" t="s">
        <v>365</v>
      </c>
      <c r="D246" s="183" t="s">
        <v>120</v>
      </c>
      <c r="E246" s="184" t="s">
        <v>366</v>
      </c>
      <c r="F246" s="185" t="s">
        <v>367</v>
      </c>
      <c r="G246" s="186" t="s">
        <v>298</v>
      </c>
      <c r="H246" s="187">
        <v>1</v>
      </c>
      <c r="I246" s="188"/>
      <c r="J246" s="189">
        <f>ROUND(I246*H246,2)</f>
        <v>0</v>
      </c>
      <c r="K246" s="190"/>
      <c r="L246" s="39"/>
      <c r="M246" s="191" t="s">
        <v>1</v>
      </c>
      <c r="N246" s="192" t="s">
        <v>41</v>
      </c>
      <c r="O246" s="71"/>
      <c r="P246" s="193">
        <f>O246*H246</f>
        <v>0</v>
      </c>
      <c r="Q246" s="193">
        <v>1.9000000000000001E-4</v>
      </c>
      <c r="R246" s="193">
        <f>Q246*H246</f>
        <v>1.9000000000000001E-4</v>
      </c>
      <c r="S246" s="193">
        <v>0</v>
      </c>
      <c r="T246" s="19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5" t="s">
        <v>124</v>
      </c>
      <c r="AT246" s="195" t="s">
        <v>120</v>
      </c>
      <c r="AU246" s="195" t="s">
        <v>86</v>
      </c>
      <c r="AY246" s="17" t="s">
        <v>116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7" t="s">
        <v>84</v>
      </c>
      <c r="BK246" s="196">
        <f>ROUND(I246*H246,2)</f>
        <v>0</v>
      </c>
      <c r="BL246" s="17" t="s">
        <v>124</v>
      </c>
      <c r="BM246" s="195" t="s">
        <v>368</v>
      </c>
    </row>
    <row r="247" spans="1:65" s="13" customFormat="1" ht="11.25">
      <c r="B247" s="208"/>
      <c r="C247" s="209"/>
      <c r="D247" s="210" t="s">
        <v>173</v>
      </c>
      <c r="E247" s="211" t="s">
        <v>1</v>
      </c>
      <c r="F247" s="212" t="s">
        <v>174</v>
      </c>
      <c r="G247" s="209"/>
      <c r="H247" s="213">
        <v>1</v>
      </c>
      <c r="I247" s="214"/>
      <c r="J247" s="209"/>
      <c r="K247" s="209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173</v>
      </c>
      <c r="AU247" s="219" t="s">
        <v>86</v>
      </c>
      <c r="AV247" s="13" t="s">
        <v>86</v>
      </c>
      <c r="AW247" s="13" t="s">
        <v>32</v>
      </c>
      <c r="AX247" s="13" t="s">
        <v>76</v>
      </c>
      <c r="AY247" s="219" t="s">
        <v>116</v>
      </c>
    </row>
    <row r="248" spans="1:65" s="14" customFormat="1" ht="11.25">
      <c r="B248" s="220"/>
      <c r="C248" s="221"/>
      <c r="D248" s="210" t="s">
        <v>173</v>
      </c>
      <c r="E248" s="222" t="s">
        <v>1</v>
      </c>
      <c r="F248" s="223" t="s">
        <v>175</v>
      </c>
      <c r="G248" s="221"/>
      <c r="H248" s="224">
        <v>1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173</v>
      </c>
      <c r="AU248" s="230" t="s">
        <v>86</v>
      </c>
      <c r="AV248" s="14" t="s">
        <v>176</v>
      </c>
      <c r="AW248" s="14" t="s">
        <v>32</v>
      </c>
      <c r="AX248" s="14" t="s">
        <v>84</v>
      </c>
      <c r="AY248" s="230" t="s">
        <v>116</v>
      </c>
    </row>
    <row r="249" spans="1:65" s="2" customFormat="1" ht="33" customHeight="1">
      <c r="A249" s="34"/>
      <c r="B249" s="35"/>
      <c r="C249" s="183" t="s">
        <v>369</v>
      </c>
      <c r="D249" s="183" t="s">
        <v>120</v>
      </c>
      <c r="E249" s="184" t="s">
        <v>370</v>
      </c>
      <c r="F249" s="185" t="s">
        <v>371</v>
      </c>
      <c r="G249" s="186" t="s">
        <v>298</v>
      </c>
      <c r="H249" s="187">
        <v>1</v>
      </c>
      <c r="I249" s="188"/>
      <c r="J249" s="189">
        <f>ROUND(I249*H249,2)</f>
        <v>0</v>
      </c>
      <c r="K249" s="190"/>
      <c r="L249" s="39"/>
      <c r="M249" s="191" t="s">
        <v>1</v>
      </c>
      <c r="N249" s="192" t="s">
        <v>41</v>
      </c>
      <c r="O249" s="71"/>
      <c r="P249" s="193">
        <f>O249*H249</f>
        <v>0</v>
      </c>
      <c r="Q249" s="193">
        <v>5.6999999999999998E-4</v>
      </c>
      <c r="R249" s="193">
        <f>Q249*H249</f>
        <v>5.6999999999999998E-4</v>
      </c>
      <c r="S249" s="193">
        <v>0</v>
      </c>
      <c r="T249" s="19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5" t="s">
        <v>124</v>
      </c>
      <c r="AT249" s="195" t="s">
        <v>120</v>
      </c>
      <c r="AU249" s="195" t="s">
        <v>86</v>
      </c>
      <c r="AY249" s="17" t="s">
        <v>116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7" t="s">
        <v>84</v>
      </c>
      <c r="BK249" s="196">
        <f>ROUND(I249*H249,2)</f>
        <v>0</v>
      </c>
      <c r="BL249" s="17" t="s">
        <v>124</v>
      </c>
      <c r="BM249" s="195" t="s">
        <v>372</v>
      </c>
    </row>
    <row r="250" spans="1:65" s="13" customFormat="1" ht="11.25">
      <c r="B250" s="208"/>
      <c r="C250" s="209"/>
      <c r="D250" s="210" t="s">
        <v>173</v>
      </c>
      <c r="E250" s="211" t="s">
        <v>1</v>
      </c>
      <c r="F250" s="212" t="s">
        <v>174</v>
      </c>
      <c r="G250" s="209"/>
      <c r="H250" s="213">
        <v>1</v>
      </c>
      <c r="I250" s="214"/>
      <c r="J250" s="209"/>
      <c r="K250" s="209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173</v>
      </c>
      <c r="AU250" s="219" t="s">
        <v>86</v>
      </c>
      <c r="AV250" s="13" t="s">
        <v>86</v>
      </c>
      <c r="AW250" s="13" t="s">
        <v>32</v>
      </c>
      <c r="AX250" s="13" t="s">
        <v>76</v>
      </c>
      <c r="AY250" s="219" t="s">
        <v>116</v>
      </c>
    </row>
    <row r="251" spans="1:65" s="14" customFormat="1" ht="11.25">
      <c r="B251" s="220"/>
      <c r="C251" s="221"/>
      <c r="D251" s="210" t="s">
        <v>173</v>
      </c>
      <c r="E251" s="222" t="s">
        <v>1</v>
      </c>
      <c r="F251" s="223" t="s">
        <v>175</v>
      </c>
      <c r="G251" s="221"/>
      <c r="H251" s="224">
        <v>1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173</v>
      </c>
      <c r="AU251" s="230" t="s">
        <v>86</v>
      </c>
      <c r="AV251" s="14" t="s">
        <v>176</v>
      </c>
      <c r="AW251" s="14" t="s">
        <v>32</v>
      </c>
      <c r="AX251" s="14" t="s">
        <v>84</v>
      </c>
      <c r="AY251" s="230" t="s">
        <v>116</v>
      </c>
    </row>
    <row r="252" spans="1:65" s="2" customFormat="1" ht="33" customHeight="1">
      <c r="A252" s="34"/>
      <c r="B252" s="35"/>
      <c r="C252" s="183" t="s">
        <v>373</v>
      </c>
      <c r="D252" s="183" t="s">
        <v>120</v>
      </c>
      <c r="E252" s="184" t="s">
        <v>374</v>
      </c>
      <c r="F252" s="185" t="s">
        <v>375</v>
      </c>
      <c r="G252" s="186" t="s">
        <v>298</v>
      </c>
      <c r="H252" s="187">
        <v>1</v>
      </c>
      <c r="I252" s="188"/>
      <c r="J252" s="189">
        <f>ROUND(I252*H252,2)</f>
        <v>0</v>
      </c>
      <c r="K252" s="190"/>
      <c r="L252" s="39"/>
      <c r="M252" s="191" t="s">
        <v>1</v>
      </c>
      <c r="N252" s="192" t="s">
        <v>41</v>
      </c>
      <c r="O252" s="71"/>
      <c r="P252" s="193">
        <f>O252*H252</f>
        <v>0</v>
      </c>
      <c r="Q252" s="193">
        <v>1.14E-3</v>
      </c>
      <c r="R252" s="193">
        <f>Q252*H252</f>
        <v>1.14E-3</v>
      </c>
      <c r="S252" s="193">
        <v>0</v>
      </c>
      <c r="T252" s="19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5" t="s">
        <v>124</v>
      </c>
      <c r="AT252" s="195" t="s">
        <v>120</v>
      </c>
      <c r="AU252" s="195" t="s">
        <v>86</v>
      </c>
      <c r="AY252" s="17" t="s">
        <v>116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7" t="s">
        <v>84</v>
      </c>
      <c r="BK252" s="196">
        <f>ROUND(I252*H252,2)</f>
        <v>0</v>
      </c>
      <c r="BL252" s="17" t="s">
        <v>124</v>
      </c>
      <c r="BM252" s="195" t="s">
        <v>376</v>
      </c>
    </row>
    <row r="253" spans="1:65" s="13" customFormat="1" ht="11.25">
      <c r="B253" s="208"/>
      <c r="C253" s="209"/>
      <c r="D253" s="210" t="s">
        <v>173</v>
      </c>
      <c r="E253" s="211" t="s">
        <v>1</v>
      </c>
      <c r="F253" s="212" t="s">
        <v>174</v>
      </c>
      <c r="G253" s="209"/>
      <c r="H253" s="213">
        <v>1</v>
      </c>
      <c r="I253" s="214"/>
      <c r="J253" s="209"/>
      <c r="K253" s="209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173</v>
      </c>
      <c r="AU253" s="219" t="s">
        <v>86</v>
      </c>
      <c r="AV253" s="13" t="s">
        <v>86</v>
      </c>
      <c r="AW253" s="13" t="s">
        <v>32</v>
      </c>
      <c r="AX253" s="13" t="s">
        <v>76</v>
      </c>
      <c r="AY253" s="219" t="s">
        <v>116</v>
      </c>
    </row>
    <row r="254" spans="1:65" s="14" customFormat="1" ht="11.25">
      <c r="B254" s="220"/>
      <c r="C254" s="221"/>
      <c r="D254" s="210" t="s">
        <v>173</v>
      </c>
      <c r="E254" s="222" t="s">
        <v>1</v>
      </c>
      <c r="F254" s="223" t="s">
        <v>175</v>
      </c>
      <c r="G254" s="221"/>
      <c r="H254" s="224">
        <v>1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173</v>
      </c>
      <c r="AU254" s="230" t="s">
        <v>86</v>
      </c>
      <c r="AV254" s="14" t="s">
        <v>176</v>
      </c>
      <c r="AW254" s="14" t="s">
        <v>32</v>
      </c>
      <c r="AX254" s="14" t="s">
        <v>84</v>
      </c>
      <c r="AY254" s="230" t="s">
        <v>116</v>
      </c>
    </row>
    <row r="255" spans="1:65" s="2" customFormat="1" ht="33" customHeight="1">
      <c r="A255" s="34"/>
      <c r="B255" s="35"/>
      <c r="C255" s="183" t="s">
        <v>377</v>
      </c>
      <c r="D255" s="183" t="s">
        <v>120</v>
      </c>
      <c r="E255" s="184" t="s">
        <v>378</v>
      </c>
      <c r="F255" s="185" t="s">
        <v>379</v>
      </c>
      <c r="G255" s="186" t="s">
        <v>298</v>
      </c>
      <c r="H255" s="187">
        <v>4</v>
      </c>
      <c r="I255" s="188"/>
      <c r="J255" s="189">
        <f>ROUND(I255*H255,2)</f>
        <v>0</v>
      </c>
      <c r="K255" s="190"/>
      <c r="L255" s="39"/>
      <c r="M255" s="191" t="s">
        <v>1</v>
      </c>
      <c r="N255" s="192" t="s">
        <v>41</v>
      </c>
      <c r="O255" s="71"/>
      <c r="P255" s="193">
        <f>O255*H255</f>
        <v>0</v>
      </c>
      <c r="Q255" s="193">
        <v>2.1000000000000001E-4</v>
      </c>
      <c r="R255" s="193">
        <f>Q255*H255</f>
        <v>8.4000000000000003E-4</v>
      </c>
      <c r="S255" s="193">
        <v>0</v>
      </c>
      <c r="T255" s="19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5" t="s">
        <v>124</v>
      </c>
      <c r="AT255" s="195" t="s">
        <v>120</v>
      </c>
      <c r="AU255" s="195" t="s">
        <v>86</v>
      </c>
      <c r="AY255" s="17" t="s">
        <v>116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7" t="s">
        <v>84</v>
      </c>
      <c r="BK255" s="196">
        <f>ROUND(I255*H255,2)</f>
        <v>0</v>
      </c>
      <c r="BL255" s="17" t="s">
        <v>124</v>
      </c>
      <c r="BM255" s="195" t="s">
        <v>380</v>
      </c>
    </row>
    <row r="256" spans="1:65" s="13" customFormat="1" ht="11.25">
      <c r="B256" s="208"/>
      <c r="C256" s="209"/>
      <c r="D256" s="210" t="s">
        <v>173</v>
      </c>
      <c r="E256" s="211" t="s">
        <v>1</v>
      </c>
      <c r="F256" s="212" t="s">
        <v>381</v>
      </c>
      <c r="G256" s="209"/>
      <c r="H256" s="213">
        <v>4</v>
      </c>
      <c r="I256" s="214"/>
      <c r="J256" s="209"/>
      <c r="K256" s="209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173</v>
      </c>
      <c r="AU256" s="219" t="s">
        <v>86</v>
      </c>
      <c r="AV256" s="13" t="s">
        <v>86</v>
      </c>
      <c r="AW256" s="13" t="s">
        <v>32</v>
      </c>
      <c r="AX256" s="13" t="s">
        <v>76</v>
      </c>
      <c r="AY256" s="219" t="s">
        <v>116</v>
      </c>
    </row>
    <row r="257" spans="1:65" s="14" customFormat="1" ht="11.25">
      <c r="B257" s="220"/>
      <c r="C257" s="221"/>
      <c r="D257" s="210" t="s">
        <v>173</v>
      </c>
      <c r="E257" s="222" t="s">
        <v>1</v>
      </c>
      <c r="F257" s="223" t="s">
        <v>175</v>
      </c>
      <c r="G257" s="221"/>
      <c r="H257" s="224">
        <v>4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173</v>
      </c>
      <c r="AU257" s="230" t="s">
        <v>86</v>
      </c>
      <c r="AV257" s="14" t="s">
        <v>176</v>
      </c>
      <c r="AW257" s="14" t="s">
        <v>32</v>
      </c>
      <c r="AX257" s="14" t="s">
        <v>84</v>
      </c>
      <c r="AY257" s="230" t="s">
        <v>116</v>
      </c>
    </row>
    <row r="258" spans="1:65" s="2" customFormat="1" ht="33" customHeight="1">
      <c r="A258" s="34"/>
      <c r="B258" s="35"/>
      <c r="C258" s="183" t="s">
        <v>382</v>
      </c>
      <c r="D258" s="183" t="s">
        <v>120</v>
      </c>
      <c r="E258" s="184" t="s">
        <v>383</v>
      </c>
      <c r="F258" s="185" t="s">
        <v>384</v>
      </c>
      <c r="G258" s="186" t="s">
        <v>298</v>
      </c>
      <c r="H258" s="187">
        <v>7</v>
      </c>
      <c r="I258" s="188"/>
      <c r="J258" s="189">
        <f>ROUND(I258*H258,2)</f>
        <v>0</v>
      </c>
      <c r="K258" s="190"/>
      <c r="L258" s="39"/>
      <c r="M258" s="191" t="s">
        <v>1</v>
      </c>
      <c r="N258" s="192" t="s">
        <v>41</v>
      </c>
      <c r="O258" s="71"/>
      <c r="P258" s="193">
        <f>O258*H258</f>
        <v>0</v>
      </c>
      <c r="Q258" s="193">
        <v>3.4000000000000002E-4</v>
      </c>
      <c r="R258" s="193">
        <f>Q258*H258</f>
        <v>2.3800000000000002E-3</v>
      </c>
      <c r="S258" s="193">
        <v>0</v>
      </c>
      <c r="T258" s="19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5" t="s">
        <v>124</v>
      </c>
      <c r="AT258" s="195" t="s">
        <v>120</v>
      </c>
      <c r="AU258" s="195" t="s">
        <v>86</v>
      </c>
      <c r="AY258" s="17" t="s">
        <v>116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7" t="s">
        <v>84</v>
      </c>
      <c r="BK258" s="196">
        <f>ROUND(I258*H258,2)</f>
        <v>0</v>
      </c>
      <c r="BL258" s="17" t="s">
        <v>124</v>
      </c>
      <c r="BM258" s="195" t="s">
        <v>385</v>
      </c>
    </row>
    <row r="259" spans="1:65" s="13" customFormat="1" ht="11.25">
      <c r="B259" s="208"/>
      <c r="C259" s="209"/>
      <c r="D259" s="210" t="s">
        <v>173</v>
      </c>
      <c r="E259" s="211" t="s">
        <v>1</v>
      </c>
      <c r="F259" s="212" t="s">
        <v>386</v>
      </c>
      <c r="G259" s="209"/>
      <c r="H259" s="213">
        <v>7</v>
      </c>
      <c r="I259" s="214"/>
      <c r="J259" s="209"/>
      <c r="K259" s="209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173</v>
      </c>
      <c r="AU259" s="219" t="s">
        <v>86</v>
      </c>
      <c r="AV259" s="13" t="s">
        <v>86</v>
      </c>
      <c r="AW259" s="13" t="s">
        <v>32</v>
      </c>
      <c r="AX259" s="13" t="s">
        <v>76</v>
      </c>
      <c r="AY259" s="219" t="s">
        <v>116</v>
      </c>
    </row>
    <row r="260" spans="1:65" s="14" customFormat="1" ht="11.25">
      <c r="B260" s="220"/>
      <c r="C260" s="221"/>
      <c r="D260" s="210" t="s">
        <v>173</v>
      </c>
      <c r="E260" s="222" t="s">
        <v>1</v>
      </c>
      <c r="F260" s="223" t="s">
        <v>175</v>
      </c>
      <c r="G260" s="221"/>
      <c r="H260" s="224">
        <v>7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173</v>
      </c>
      <c r="AU260" s="230" t="s">
        <v>86</v>
      </c>
      <c r="AV260" s="14" t="s">
        <v>176</v>
      </c>
      <c r="AW260" s="14" t="s">
        <v>32</v>
      </c>
      <c r="AX260" s="14" t="s">
        <v>84</v>
      </c>
      <c r="AY260" s="230" t="s">
        <v>116</v>
      </c>
    </row>
    <row r="261" spans="1:65" s="2" customFormat="1" ht="33" customHeight="1">
      <c r="A261" s="34"/>
      <c r="B261" s="35"/>
      <c r="C261" s="183" t="s">
        <v>387</v>
      </c>
      <c r="D261" s="183" t="s">
        <v>120</v>
      </c>
      <c r="E261" s="184" t="s">
        <v>388</v>
      </c>
      <c r="F261" s="185" t="s">
        <v>389</v>
      </c>
      <c r="G261" s="186" t="s">
        <v>298</v>
      </c>
      <c r="H261" s="187">
        <v>21</v>
      </c>
      <c r="I261" s="188"/>
      <c r="J261" s="189">
        <f>ROUND(I261*H261,2)</f>
        <v>0</v>
      </c>
      <c r="K261" s="190"/>
      <c r="L261" s="39"/>
      <c r="M261" s="191" t="s">
        <v>1</v>
      </c>
      <c r="N261" s="192" t="s">
        <v>41</v>
      </c>
      <c r="O261" s="71"/>
      <c r="P261" s="193">
        <f>O261*H261</f>
        <v>0</v>
      </c>
      <c r="Q261" s="193">
        <v>5.0000000000000001E-4</v>
      </c>
      <c r="R261" s="193">
        <f>Q261*H261</f>
        <v>1.0500000000000001E-2</v>
      </c>
      <c r="S261" s="193">
        <v>0</v>
      </c>
      <c r="T261" s="19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5" t="s">
        <v>124</v>
      </c>
      <c r="AT261" s="195" t="s">
        <v>120</v>
      </c>
      <c r="AU261" s="195" t="s">
        <v>86</v>
      </c>
      <c r="AY261" s="17" t="s">
        <v>116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7" t="s">
        <v>84</v>
      </c>
      <c r="BK261" s="196">
        <f>ROUND(I261*H261,2)</f>
        <v>0</v>
      </c>
      <c r="BL261" s="17" t="s">
        <v>124</v>
      </c>
      <c r="BM261" s="195" t="s">
        <v>390</v>
      </c>
    </row>
    <row r="262" spans="1:65" s="13" customFormat="1" ht="11.25">
      <c r="B262" s="208"/>
      <c r="C262" s="209"/>
      <c r="D262" s="210" t="s">
        <v>173</v>
      </c>
      <c r="E262" s="211" t="s">
        <v>1</v>
      </c>
      <c r="F262" s="212" t="s">
        <v>391</v>
      </c>
      <c r="G262" s="209"/>
      <c r="H262" s="213">
        <v>21</v>
      </c>
      <c r="I262" s="214"/>
      <c r="J262" s="209"/>
      <c r="K262" s="209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173</v>
      </c>
      <c r="AU262" s="219" t="s">
        <v>86</v>
      </c>
      <c r="AV262" s="13" t="s">
        <v>86</v>
      </c>
      <c r="AW262" s="13" t="s">
        <v>32</v>
      </c>
      <c r="AX262" s="13" t="s">
        <v>76</v>
      </c>
      <c r="AY262" s="219" t="s">
        <v>116</v>
      </c>
    </row>
    <row r="263" spans="1:65" s="14" customFormat="1" ht="11.25">
      <c r="B263" s="220"/>
      <c r="C263" s="221"/>
      <c r="D263" s="210" t="s">
        <v>173</v>
      </c>
      <c r="E263" s="222" t="s">
        <v>1</v>
      </c>
      <c r="F263" s="223" t="s">
        <v>175</v>
      </c>
      <c r="G263" s="221"/>
      <c r="H263" s="224">
        <v>21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173</v>
      </c>
      <c r="AU263" s="230" t="s">
        <v>86</v>
      </c>
      <c r="AV263" s="14" t="s">
        <v>176</v>
      </c>
      <c r="AW263" s="14" t="s">
        <v>32</v>
      </c>
      <c r="AX263" s="14" t="s">
        <v>84</v>
      </c>
      <c r="AY263" s="230" t="s">
        <v>116</v>
      </c>
    </row>
    <row r="264" spans="1:65" s="2" customFormat="1" ht="33" customHeight="1">
      <c r="A264" s="34"/>
      <c r="B264" s="35"/>
      <c r="C264" s="183" t="s">
        <v>392</v>
      </c>
      <c r="D264" s="183" t="s">
        <v>120</v>
      </c>
      <c r="E264" s="184" t="s">
        <v>393</v>
      </c>
      <c r="F264" s="185" t="s">
        <v>394</v>
      </c>
      <c r="G264" s="186" t="s">
        <v>298</v>
      </c>
      <c r="H264" s="187">
        <v>2</v>
      </c>
      <c r="I264" s="188"/>
      <c r="J264" s="189">
        <f>ROUND(I264*H264,2)</f>
        <v>0</v>
      </c>
      <c r="K264" s="190"/>
      <c r="L264" s="39"/>
      <c r="M264" s="191" t="s">
        <v>1</v>
      </c>
      <c r="N264" s="192" t="s">
        <v>41</v>
      </c>
      <c r="O264" s="71"/>
      <c r="P264" s="193">
        <f>O264*H264</f>
        <v>0</v>
      </c>
      <c r="Q264" s="193">
        <v>6.9999999999999999E-4</v>
      </c>
      <c r="R264" s="193">
        <f>Q264*H264</f>
        <v>1.4E-3</v>
      </c>
      <c r="S264" s="193">
        <v>0</v>
      </c>
      <c r="T264" s="19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5" t="s">
        <v>124</v>
      </c>
      <c r="AT264" s="195" t="s">
        <v>120</v>
      </c>
      <c r="AU264" s="195" t="s">
        <v>86</v>
      </c>
      <c r="AY264" s="17" t="s">
        <v>116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7" t="s">
        <v>84</v>
      </c>
      <c r="BK264" s="196">
        <f>ROUND(I264*H264,2)</f>
        <v>0</v>
      </c>
      <c r="BL264" s="17" t="s">
        <v>124</v>
      </c>
      <c r="BM264" s="195" t="s">
        <v>395</v>
      </c>
    </row>
    <row r="265" spans="1:65" s="13" customFormat="1" ht="11.25">
      <c r="B265" s="208"/>
      <c r="C265" s="209"/>
      <c r="D265" s="210" t="s">
        <v>173</v>
      </c>
      <c r="E265" s="211" t="s">
        <v>1</v>
      </c>
      <c r="F265" s="212" t="s">
        <v>396</v>
      </c>
      <c r="G265" s="209"/>
      <c r="H265" s="213">
        <v>2</v>
      </c>
      <c r="I265" s="214"/>
      <c r="J265" s="209"/>
      <c r="K265" s="209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173</v>
      </c>
      <c r="AU265" s="219" t="s">
        <v>86</v>
      </c>
      <c r="AV265" s="13" t="s">
        <v>86</v>
      </c>
      <c r="AW265" s="13" t="s">
        <v>32</v>
      </c>
      <c r="AX265" s="13" t="s">
        <v>76</v>
      </c>
      <c r="AY265" s="219" t="s">
        <v>116</v>
      </c>
    </row>
    <row r="266" spans="1:65" s="14" customFormat="1" ht="11.25">
      <c r="B266" s="220"/>
      <c r="C266" s="221"/>
      <c r="D266" s="210" t="s">
        <v>173</v>
      </c>
      <c r="E266" s="222" t="s">
        <v>1</v>
      </c>
      <c r="F266" s="223" t="s">
        <v>175</v>
      </c>
      <c r="G266" s="221"/>
      <c r="H266" s="224">
        <v>2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173</v>
      </c>
      <c r="AU266" s="230" t="s">
        <v>86</v>
      </c>
      <c r="AV266" s="14" t="s">
        <v>176</v>
      </c>
      <c r="AW266" s="14" t="s">
        <v>32</v>
      </c>
      <c r="AX266" s="14" t="s">
        <v>84</v>
      </c>
      <c r="AY266" s="230" t="s">
        <v>116</v>
      </c>
    </row>
    <row r="267" spans="1:65" s="2" customFormat="1" ht="33" customHeight="1">
      <c r="A267" s="34"/>
      <c r="B267" s="35"/>
      <c r="C267" s="183" t="s">
        <v>397</v>
      </c>
      <c r="D267" s="183" t="s">
        <v>120</v>
      </c>
      <c r="E267" s="184" t="s">
        <v>398</v>
      </c>
      <c r="F267" s="185" t="s">
        <v>399</v>
      </c>
      <c r="G267" s="186" t="s">
        <v>298</v>
      </c>
      <c r="H267" s="187">
        <v>6</v>
      </c>
      <c r="I267" s="188"/>
      <c r="J267" s="189">
        <f>ROUND(I267*H267,2)</f>
        <v>0</v>
      </c>
      <c r="K267" s="190"/>
      <c r="L267" s="39"/>
      <c r="M267" s="191" t="s">
        <v>1</v>
      </c>
      <c r="N267" s="192" t="s">
        <v>41</v>
      </c>
      <c r="O267" s="71"/>
      <c r="P267" s="193">
        <f>O267*H267</f>
        <v>0</v>
      </c>
      <c r="Q267" s="193">
        <v>1.07E-3</v>
      </c>
      <c r="R267" s="193">
        <f>Q267*H267</f>
        <v>6.4200000000000004E-3</v>
      </c>
      <c r="S267" s="193">
        <v>0</v>
      </c>
      <c r="T267" s="19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5" t="s">
        <v>124</v>
      </c>
      <c r="AT267" s="195" t="s">
        <v>120</v>
      </c>
      <c r="AU267" s="195" t="s">
        <v>86</v>
      </c>
      <c r="AY267" s="17" t="s">
        <v>116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7" t="s">
        <v>84</v>
      </c>
      <c r="BK267" s="196">
        <f>ROUND(I267*H267,2)</f>
        <v>0</v>
      </c>
      <c r="BL267" s="17" t="s">
        <v>124</v>
      </c>
      <c r="BM267" s="195" t="s">
        <v>400</v>
      </c>
    </row>
    <row r="268" spans="1:65" s="13" customFormat="1" ht="11.25">
      <c r="B268" s="208"/>
      <c r="C268" s="209"/>
      <c r="D268" s="210" t="s">
        <v>173</v>
      </c>
      <c r="E268" s="211" t="s">
        <v>1</v>
      </c>
      <c r="F268" s="212" t="s">
        <v>401</v>
      </c>
      <c r="G268" s="209"/>
      <c r="H268" s="213">
        <v>6</v>
      </c>
      <c r="I268" s="214"/>
      <c r="J268" s="209"/>
      <c r="K268" s="209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173</v>
      </c>
      <c r="AU268" s="219" t="s">
        <v>86</v>
      </c>
      <c r="AV268" s="13" t="s">
        <v>86</v>
      </c>
      <c r="AW268" s="13" t="s">
        <v>32</v>
      </c>
      <c r="AX268" s="13" t="s">
        <v>76</v>
      </c>
      <c r="AY268" s="219" t="s">
        <v>116</v>
      </c>
    </row>
    <row r="269" spans="1:65" s="14" customFormat="1" ht="11.25">
      <c r="B269" s="220"/>
      <c r="C269" s="221"/>
      <c r="D269" s="210" t="s">
        <v>173</v>
      </c>
      <c r="E269" s="222" t="s">
        <v>1</v>
      </c>
      <c r="F269" s="223" t="s">
        <v>175</v>
      </c>
      <c r="G269" s="221"/>
      <c r="H269" s="224">
        <v>6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173</v>
      </c>
      <c r="AU269" s="230" t="s">
        <v>86</v>
      </c>
      <c r="AV269" s="14" t="s">
        <v>176</v>
      </c>
      <c r="AW269" s="14" t="s">
        <v>32</v>
      </c>
      <c r="AX269" s="14" t="s">
        <v>84</v>
      </c>
      <c r="AY269" s="230" t="s">
        <v>116</v>
      </c>
    </row>
    <row r="270" spans="1:65" s="2" customFormat="1" ht="24.2" customHeight="1">
      <c r="A270" s="34"/>
      <c r="B270" s="35"/>
      <c r="C270" s="183" t="s">
        <v>402</v>
      </c>
      <c r="D270" s="183" t="s">
        <v>120</v>
      </c>
      <c r="E270" s="184" t="s">
        <v>403</v>
      </c>
      <c r="F270" s="185" t="s">
        <v>404</v>
      </c>
      <c r="G270" s="186" t="s">
        <v>298</v>
      </c>
      <c r="H270" s="187">
        <v>1</v>
      </c>
      <c r="I270" s="188"/>
      <c r="J270" s="189">
        <f>ROUND(I270*H270,2)</f>
        <v>0</v>
      </c>
      <c r="K270" s="190"/>
      <c r="L270" s="39"/>
      <c r="M270" s="191" t="s">
        <v>1</v>
      </c>
      <c r="N270" s="192" t="s">
        <v>41</v>
      </c>
      <c r="O270" s="71"/>
      <c r="P270" s="193">
        <f>O270*H270</f>
        <v>0</v>
      </c>
      <c r="Q270" s="193">
        <v>1.56E-3</v>
      </c>
      <c r="R270" s="193">
        <f>Q270*H270</f>
        <v>1.56E-3</v>
      </c>
      <c r="S270" s="193">
        <v>0</v>
      </c>
      <c r="T270" s="19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5" t="s">
        <v>124</v>
      </c>
      <c r="AT270" s="195" t="s">
        <v>120</v>
      </c>
      <c r="AU270" s="195" t="s">
        <v>86</v>
      </c>
      <c r="AY270" s="17" t="s">
        <v>116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7" t="s">
        <v>84</v>
      </c>
      <c r="BK270" s="196">
        <f>ROUND(I270*H270,2)</f>
        <v>0</v>
      </c>
      <c r="BL270" s="17" t="s">
        <v>124</v>
      </c>
      <c r="BM270" s="195" t="s">
        <v>405</v>
      </c>
    </row>
    <row r="271" spans="1:65" s="13" customFormat="1" ht="11.25">
      <c r="B271" s="208"/>
      <c r="C271" s="209"/>
      <c r="D271" s="210" t="s">
        <v>173</v>
      </c>
      <c r="E271" s="211" t="s">
        <v>1</v>
      </c>
      <c r="F271" s="212" t="s">
        <v>174</v>
      </c>
      <c r="G271" s="209"/>
      <c r="H271" s="213">
        <v>1</v>
      </c>
      <c r="I271" s="214"/>
      <c r="J271" s="209"/>
      <c r="K271" s="209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173</v>
      </c>
      <c r="AU271" s="219" t="s">
        <v>86</v>
      </c>
      <c r="AV271" s="13" t="s">
        <v>86</v>
      </c>
      <c r="AW271" s="13" t="s">
        <v>32</v>
      </c>
      <c r="AX271" s="13" t="s">
        <v>76</v>
      </c>
      <c r="AY271" s="219" t="s">
        <v>116</v>
      </c>
    </row>
    <row r="272" spans="1:65" s="14" customFormat="1" ht="11.25">
      <c r="B272" s="220"/>
      <c r="C272" s="221"/>
      <c r="D272" s="210" t="s">
        <v>173</v>
      </c>
      <c r="E272" s="222" t="s">
        <v>1</v>
      </c>
      <c r="F272" s="223" t="s">
        <v>175</v>
      </c>
      <c r="G272" s="221"/>
      <c r="H272" s="224">
        <v>1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173</v>
      </c>
      <c r="AU272" s="230" t="s">
        <v>86</v>
      </c>
      <c r="AV272" s="14" t="s">
        <v>176</v>
      </c>
      <c r="AW272" s="14" t="s">
        <v>32</v>
      </c>
      <c r="AX272" s="14" t="s">
        <v>84</v>
      </c>
      <c r="AY272" s="230" t="s">
        <v>116</v>
      </c>
    </row>
    <row r="273" spans="1:65" s="2" customFormat="1" ht="37.9" customHeight="1">
      <c r="A273" s="34"/>
      <c r="B273" s="35"/>
      <c r="C273" s="183" t="s">
        <v>406</v>
      </c>
      <c r="D273" s="183" t="s">
        <v>120</v>
      </c>
      <c r="E273" s="184" t="s">
        <v>407</v>
      </c>
      <c r="F273" s="185" t="s">
        <v>408</v>
      </c>
      <c r="G273" s="186" t="s">
        <v>298</v>
      </c>
      <c r="H273" s="187">
        <v>2</v>
      </c>
      <c r="I273" s="188"/>
      <c r="J273" s="189">
        <f>ROUND(I273*H273,2)</f>
        <v>0</v>
      </c>
      <c r="K273" s="190"/>
      <c r="L273" s="39"/>
      <c r="M273" s="191" t="s">
        <v>1</v>
      </c>
      <c r="N273" s="192" t="s">
        <v>41</v>
      </c>
      <c r="O273" s="71"/>
      <c r="P273" s="193">
        <f>O273*H273</f>
        <v>0</v>
      </c>
      <c r="Q273" s="193">
        <v>5.6999999999999998E-4</v>
      </c>
      <c r="R273" s="193">
        <f>Q273*H273</f>
        <v>1.14E-3</v>
      </c>
      <c r="S273" s="193">
        <v>0</v>
      </c>
      <c r="T273" s="19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5" t="s">
        <v>124</v>
      </c>
      <c r="AT273" s="195" t="s">
        <v>120</v>
      </c>
      <c r="AU273" s="195" t="s">
        <v>86</v>
      </c>
      <c r="AY273" s="17" t="s">
        <v>116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7" t="s">
        <v>84</v>
      </c>
      <c r="BK273" s="196">
        <f>ROUND(I273*H273,2)</f>
        <v>0</v>
      </c>
      <c r="BL273" s="17" t="s">
        <v>124</v>
      </c>
      <c r="BM273" s="195" t="s">
        <v>409</v>
      </c>
    </row>
    <row r="274" spans="1:65" s="13" customFormat="1" ht="11.25">
      <c r="B274" s="208"/>
      <c r="C274" s="209"/>
      <c r="D274" s="210" t="s">
        <v>173</v>
      </c>
      <c r="E274" s="211" t="s">
        <v>1</v>
      </c>
      <c r="F274" s="212" t="s">
        <v>346</v>
      </c>
      <c r="G274" s="209"/>
      <c r="H274" s="213">
        <v>2</v>
      </c>
      <c r="I274" s="214"/>
      <c r="J274" s="209"/>
      <c r="K274" s="209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173</v>
      </c>
      <c r="AU274" s="219" t="s">
        <v>86</v>
      </c>
      <c r="AV274" s="13" t="s">
        <v>86</v>
      </c>
      <c r="AW274" s="13" t="s">
        <v>32</v>
      </c>
      <c r="AX274" s="13" t="s">
        <v>76</v>
      </c>
      <c r="AY274" s="219" t="s">
        <v>116</v>
      </c>
    </row>
    <row r="275" spans="1:65" s="14" customFormat="1" ht="11.25">
      <c r="B275" s="220"/>
      <c r="C275" s="221"/>
      <c r="D275" s="210" t="s">
        <v>173</v>
      </c>
      <c r="E275" s="222" t="s">
        <v>1</v>
      </c>
      <c r="F275" s="223" t="s">
        <v>175</v>
      </c>
      <c r="G275" s="221"/>
      <c r="H275" s="224">
        <v>2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173</v>
      </c>
      <c r="AU275" s="230" t="s">
        <v>86</v>
      </c>
      <c r="AV275" s="14" t="s">
        <v>176</v>
      </c>
      <c r="AW275" s="14" t="s">
        <v>32</v>
      </c>
      <c r="AX275" s="14" t="s">
        <v>84</v>
      </c>
      <c r="AY275" s="230" t="s">
        <v>116</v>
      </c>
    </row>
    <row r="276" spans="1:65" s="2" customFormat="1" ht="37.9" customHeight="1">
      <c r="A276" s="34"/>
      <c r="B276" s="35"/>
      <c r="C276" s="183" t="s">
        <v>410</v>
      </c>
      <c r="D276" s="183" t="s">
        <v>120</v>
      </c>
      <c r="E276" s="184" t="s">
        <v>411</v>
      </c>
      <c r="F276" s="185" t="s">
        <v>412</v>
      </c>
      <c r="G276" s="186" t="s">
        <v>298</v>
      </c>
      <c r="H276" s="187">
        <v>4</v>
      </c>
      <c r="I276" s="188"/>
      <c r="J276" s="189">
        <f>ROUND(I276*H276,2)</f>
        <v>0</v>
      </c>
      <c r="K276" s="190"/>
      <c r="L276" s="39"/>
      <c r="M276" s="191" t="s">
        <v>1</v>
      </c>
      <c r="N276" s="192" t="s">
        <v>41</v>
      </c>
      <c r="O276" s="71"/>
      <c r="P276" s="193">
        <f>O276*H276</f>
        <v>0</v>
      </c>
      <c r="Q276" s="193">
        <v>6.0999999999999997E-4</v>
      </c>
      <c r="R276" s="193">
        <f>Q276*H276</f>
        <v>2.4399999999999999E-3</v>
      </c>
      <c r="S276" s="193">
        <v>0</v>
      </c>
      <c r="T276" s="194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5" t="s">
        <v>124</v>
      </c>
      <c r="AT276" s="195" t="s">
        <v>120</v>
      </c>
      <c r="AU276" s="195" t="s">
        <v>86</v>
      </c>
      <c r="AY276" s="17" t="s">
        <v>116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7" t="s">
        <v>84</v>
      </c>
      <c r="BK276" s="196">
        <f>ROUND(I276*H276,2)</f>
        <v>0</v>
      </c>
      <c r="BL276" s="17" t="s">
        <v>124</v>
      </c>
      <c r="BM276" s="195" t="s">
        <v>413</v>
      </c>
    </row>
    <row r="277" spans="1:65" s="13" customFormat="1" ht="11.25">
      <c r="B277" s="208"/>
      <c r="C277" s="209"/>
      <c r="D277" s="210" t="s">
        <v>173</v>
      </c>
      <c r="E277" s="211" t="s">
        <v>1</v>
      </c>
      <c r="F277" s="212" t="s">
        <v>381</v>
      </c>
      <c r="G277" s="209"/>
      <c r="H277" s="213">
        <v>4</v>
      </c>
      <c r="I277" s="214"/>
      <c r="J277" s="209"/>
      <c r="K277" s="209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173</v>
      </c>
      <c r="AU277" s="219" t="s">
        <v>86</v>
      </c>
      <c r="AV277" s="13" t="s">
        <v>86</v>
      </c>
      <c r="AW277" s="13" t="s">
        <v>32</v>
      </c>
      <c r="AX277" s="13" t="s">
        <v>76</v>
      </c>
      <c r="AY277" s="219" t="s">
        <v>116</v>
      </c>
    </row>
    <row r="278" spans="1:65" s="14" customFormat="1" ht="11.25">
      <c r="B278" s="220"/>
      <c r="C278" s="221"/>
      <c r="D278" s="210" t="s">
        <v>173</v>
      </c>
      <c r="E278" s="222" t="s">
        <v>1</v>
      </c>
      <c r="F278" s="223" t="s">
        <v>175</v>
      </c>
      <c r="G278" s="221"/>
      <c r="H278" s="224">
        <v>4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173</v>
      </c>
      <c r="AU278" s="230" t="s">
        <v>86</v>
      </c>
      <c r="AV278" s="14" t="s">
        <v>176</v>
      </c>
      <c r="AW278" s="14" t="s">
        <v>32</v>
      </c>
      <c r="AX278" s="14" t="s">
        <v>84</v>
      </c>
      <c r="AY278" s="230" t="s">
        <v>116</v>
      </c>
    </row>
    <row r="279" spans="1:65" s="2" customFormat="1" ht="21.75" customHeight="1">
      <c r="A279" s="34"/>
      <c r="B279" s="35"/>
      <c r="C279" s="183" t="s">
        <v>414</v>
      </c>
      <c r="D279" s="183" t="s">
        <v>120</v>
      </c>
      <c r="E279" s="184" t="s">
        <v>415</v>
      </c>
      <c r="F279" s="185" t="s">
        <v>416</v>
      </c>
      <c r="G279" s="186" t="s">
        <v>298</v>
      </c>
      <c r="H279" s="187">
        <v>6</v>
      </c>
      <c r="I279" s="188"/>
      <c r="J279" s="189">
        <f>ROUND(I279*H279,2)</f>
        <v>0</v>
      </c>
      <c r="K279" s="190"/>
      <c r="L279" s="39"/>
      <c r="M279" s="191" t="s">
        <v>1</v>
      </c>
      <c r="N279" s="192" t="s">
        <v>41</v>
      </c>
      <c r="O279" s="71"/>
      <c r="P279" s="193">
        <f>O279*H279</f>
        <v>0</v>
      </c>
      <c r="Q279" s="193">
        <v>3.1199999999999999E-3</v>
      </c>
      <c r="R279" s="193">
        <f>Q279*H279</f>
        <v>1.8720000000000001E-2</v>
      </c>
      <c r="S279" s="193">
        <v>0</v>
      </c>
      <c r="T279" s="19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5" t="s">
        <v>124</v>
      </c>
      <c r="AT279" s="195" t="s">
        <v>120</v>
      </c>
      <c r="AU279" s="195" t="s">
        <v>86</v>
      </c>
      <c r="AY279" s="17" t="s">
        <v>116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7" t="s">
        <v>84</v>
      </c>
      <c r="BK279" s="196">
        <f>ROUND(I279*H279,2)</f>
        <v>0</v>
      </c>
      <c r="BL279" s="17" t="s">
        <v>124</v>
      </c>
      <c r="BM279" s="195" t="s">
        <v>417</v>
      </c>
    </row>
    <row r="280" spans="1:65" s="13" customFormat="1" ht="11.25">
      <c r="B280" s="208"/>
      <c r="C280" s="209"/>
      <c r="D280" s="210" t="s">
        <v>173</v>
      </c>
      <c r="E280" s="211" t="s">
        <v>1</v>
      </c>
      <c r="F280" s="212" t="s">
        <v>294</v>
      </c>
      <c r="G280" s="209"/>
      <c r="H280" s="213">
        <v>6</v>
      </c>
      <c r="I280" s="214"/>
      <c r="J280" s="209"/>
      <c r="K280" s="209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173</v>
      </c>
      <c r="AU280" s="219" t="s">
        <v>86</v>
      </c>
      <c r="AV280" s="13" t="s">
        <v>86</v>
      </c>
      <c r="AW280" s="13" t="s">
        <v>32</v>
      </c>
      <c r="AX280" s="13" t="s">
        <v>76</v>
      </c>
      <c r="AY280" s="219" t="s">
        <v>116</v>
      </c>
    </row>
    <row r="281" spans="1:65" s="14" customFormat="1" ht="11.25">
      <c r="B281" s="220"/>
      <c r="C281" s="221"/>
      <c r="D281" s="210" t="s">
        <v>173</v>
      </c>
      <c r="E281" s="222" t="s">
        <v>1</v>
      </c>
      <c r="F281" s="223" t="s">
        <v>175</v>
      </c>
      <c r="G281" s="221"/>
      <c r="H281" s="224">
        <v>6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173</v>
      </c>
      <c r="AU281" s="230" t="s">
        <v>86</v>
      </c>
      <c r="AV281" s="14" t="s">
        <v>176</v>
      </c>
      <c r="AW281" s="14" t="s">
        <v>32</v>
      </c>
      <c r="AX281" s="14" t="s">
        <v>84</v>
      </c>
      <c r="AY281" s="230" t="s">
        <v>116</v>
      </c>
    </row>
    <row r="282" spans="1:65" s="2" customFormat="1" ht="37.9" customHeight="1">
      <c r="A282" s="34"/>
      <c r="B282" s="35"/>
      <c r="C282" s="183" t="s">
        <v>418</v>
      </c>
      <c r="D282" s="183" t="s">
        <v>120</v>
      </c>
      <c r="E282" s="184" t="s">
        <v>419</v>
      </c>
      <c r="F282" s="185" t="s">
        <v>420</v>
      </c>
      <c r="G282" s="186" t="s">
        <v>298</v>
      </c>
      <c r="H282" s="187">
        <v>1</v>
      </c>
      <c r="I282" s="188"/>
      <c r="J282" s="189">
        <f>ROUND(I282*H282,2)</f>
        <v>0</v>
      </c>
      <c r="K282" s="190"/>
      <c r="L282" s="39"/>
      <c r="M282" s="191" t="s">
        <v>1</v>
      </c>
      <c r="N282" s="192" t="s">
        <v>41</v>
      </c>
      <c r="O282" s="71"/>
      <c r="P282" s="193">
        <f>O282*H282</f>
        <v>0</v>
      </c>
      <c r="Q282" s="193">
        <v>2.2100000000000002E-3</v>
      </c>
      <c r="R282" s="193">
        <f>Q282*H282</f>
        <v>2.2100000000000002E-3</v>
      </c>
      <c r="S282" s="193">
        <v>0</v>
      </c>
      <c r="T282" s="19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5" t="s">
        <v>124</v>
      </c>
      <c r="AT282" s="195" t="s">
        <v>120</v>
      </c>
      <c r="AU282" s="195" t="s">
        <v>86</v>
      </c>
      <c r="AY282" s="17" t="s">
        <v>116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7" t="s">
        <v>84</v>
      </c>
      <c r="BK282" s="196">
        <f>ROUND(I282*H282,2)</f>
        <v>0</v>
      </c>
      <c r="BL282" s="17" t="s">
        <v>124</v>
      </c>
      <c r="BM282" s="195" t="s">
        <v>421</v>
      </c>
    </row>
    <row r="283" spans="1:65" s="13" customFormat="1" ht="11.25">
      <c r="B283" s="208"/>
      <c r="C283" s="209"/>
      <c r="D283" s="210" t="s">
        <v>173</v>
      </c>
      <c r="E283" s="211" t="s">
        <v>1</v>
      </c>
      <c r="F283" s="212" t="s">
        <v>174</v>
      </c>
      <c r="G283" s="209"/>
      <c r="H283" s="213">
        <v>1</v>
      </c>
      <c r="I283" s="214"/>
      <c r="J283" s="209"/>
      <c r="K283" s="209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173</v>
      </c>
      <c r="AU283" s="219" t="s">
        <v>86</v>
      </c>
      <c r="AV283" s="13" t="s">
        <v>86</v>
      </c>
      <c r="AW283" s="13" t="s">
        <v>32</v>
      </c>
      <c r="AX283" s="13" t="s">
        <v>76</v>
      </c>
      <c r="AY283" s="219" t="s">
        <v>116</v>
      </c>
    </row>
    <row r="284" spans="1:65" s="14" customFormat="1" ht="11.25">
      <c r="B284" s="220"/>
      <c r="C284" s="221"/>
      <c r="D284" s="210" t="s">
        <v>173</v>
      </c>
      <c r="E284" s="222" t="s">
        <v>1</v>
      </c>
      <c r="F284" s="223" t="s">
        <v>175</v>
      </c>
      <c r="G284" s="221"/>
      <c r="H284" s="224">
        <v>1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173</v>
      </c>
      <c r="AU284" s="230" t="s">
        <v>86</v>
      </c>
      <c r="AV284" s="14" t="s">
        <v>176</v>
      </c>
      <c r="AW284" s="14" t="s">
        <v>32</v>
      </c>
      <c r="AX284" s="14" t="s">
        <v>84</v>
      </c>
      <c r="AY284" s="230" t="s">
        <v>116</v>
      </c>
    </row>
    <row r="285" spans="1:65" s="2" customFormat="1" ht="33" customHeight="1">
      <c r="A285" s="34"/>
      <c r="B285" s="35"/>
      <c r="C285" s="183" t="s">
        <v>422</v>
      </c>
      <c r="D285" s="183" t="s">
        <v>120</v>
      </c>
      <c r="E285" s="184" t="s">
        <v>423</v>
      </c>
      <c r="F285" s="185" t="s">
        <v>424</v>
      </c>
      <c r="G285" s="186" t="s">
        <v>298</v>
      </c>
      <c r="H285" s="187">
        <v>2</v>
      </c>
      <c r="I285" s="188"/>
      <c r="J285" s="189">
        <f>ROUND(I285*H285,2)</f>
        <v>0</v>
      </c>
      <c r="K285" s="190"/>
      <c r="L285" s="39"/>
      <c r="M285" s="191" t="s">
        <v>1</v>
      </c>
      <c r="N285" s="192" t="s">
        <v>41</v>
      </c>
      <c r="O285" s="71"/>
      <c r="P285" s="193">
        <f>O285*H285</f>
        <v>0</v>
      </c>
      <c r="Q285" s="193">
        <v>2.2100000000000002E-3</v>
      </c>
      <c r="R285" s="193">
        <f>Q285*H285</f>
        <v>4.4200000000000003E-3</v>
      </c>
      <c r="S285" s="193">
        <v>0</v>
      </c>
      <c r="T285" s="19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5" t="s">
        <v>124</v>
      </c>
      <c r="AT285" s="195" t="s">
        <v>120</v>
      </c>
      <c r="AU285" s="195" t="s">
        <v>86</v>
      </c>
      <c r="AY285" s="17" t="s">
        <v>116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7" t="s">
        <v>84</v>
      </c>
      <c r="BK285" s="196">
        <f>ROUND(I285*H285,2)</f>
        <v>0</v>
      </c>
      <c r="BL285" s="17" t="s">
        <v>124</v>
      </c>
      <c r="BM285" s="195" t="s">
        <v>425</v>
      </c>
    </row>
    <row r="286" spans="1:65" s="13" customFormat="1" ht="11.25">
      <c r="B286" s="208"/>
      <c r="C286" s="209"/>
      <c r="D286" s="210" t="s">
        <v>173</v>
      </c>
      <c r="E286" s="211" t="s">
        <v>1</v>
      </c>
      <c r="F286" s="212" t="s">
        <v>346</v>
      </c>
      <c r="G286" s="209"/>
      <c r="H286" s="213">
        <v>2</v>
      </c>
      <c r="I286" s="214"/>
      <c r="J286" s="209"/>
      <c r="K286" s="209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173</v>
      </c>
      <c r="AU286" s="219" t="s">
        <v>86</v>
      </c>
      <c r="AV286" s="13" t="s">
        <v>86</v>
      </c>
      <c r="AW286" s="13" t="s">
        <v>32</v>
      </c>
      <c r="AX286" s="13" t="s">
        <v>76</v>
      </c>
      <c r="AY286" s="219" t="s">
        <v>116</v>
      </c>
    </row>
    <row r="287" spans="1:65" s="14" customFormat="1" ht="11.25">
      <c r="B287" s="220"/>
      <c r="C287" s="221"/>
      <c r="D287" s="210" t="s">
        <v>173</v>
      </c>
      <c r="E287" s="222" t="s">
        <v>1</v>
      </c>
      <c r="F287" s="223" t="s">
        <v>175</v>
      </c>
      <c r="G287" s="221"/>
      <c r="H287" s="224">
        <v>2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173</v>
      </c>
      <c r="AU287" s="230" t="s">
        <v>86</v>
      </c>
      <c r="AV287" s="14" t="s">
        <v>176</v>
      </c>
      <c r="AW287" s="14" t="s">
        <v>32</v>
      </c>
      <c r="AX287" s="14" t="s">
        <v>84</v>
      </c>
      <c r="AY287" s="230" t="s">
        <v>116</v>
      </c>
    </row>
    <row r="288" spans="1:65" s="2" customFormat="1" ht="24.2" customHeight="1">
      <c r="A288" s="34"/>
      <c r="B288" s="35"/>
      <c r="C288" s="183" t="s">
        <v>426</v>
      </c>
      <c r="D288" s="183" t="s">
        <v>120</v>
      </c>
      <c r="E288" s="184" t="s">
        <v>427</v>
      </c>
      <c r="F288" s="185" t="s">
        <v>428</v>
      </c>
      <c r="G288" s="186" t="s">
        <v>183</v>
      </c>
      <c r="H288" s="187">
        <v>1</v>
      </c>
      <c r="I288" s="188"/>
      <c r="J288" s="189">
        <f>ROUND(I288*H288,2)</f>
        <v>0</v>
      </c>
      <c r="K288" s="190"/>
      <c r="L288" s="39"/>
      <c r="M288" s="191" t="s">
        <v>1</v>
      </c>
      <c r="N288" s="192" t="s">
        <v>41</v>
      </c>
      <c r="O288" s="71"/>
      <c r="P288" s="193">
        <f>O288*H288</f>
        <v>0</v>
      </c>
      <c r="Q288" s="193">
        <v>5.0000000000000001E-4</v>
      </c>
      <c r="R288" s="193">
        <f>Q288*H288</f>
        <v>5.0000000000000001E-4</v>
      </c>
      <c r="S288" s="193">
        <v>0</v>
      </c>
      <c r="T288" s="19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5" t="s">
        <v>124</v>
      </c>
      <c r="AT288" s="195" t="s">
        <v>120</v>
      </c>
      <c r="AU288" s="195" t="s">
        <v>86</v>
      </c>
      <c r="AY288" s="17" t="s">
        <v>116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7" t="s">
        <v>84</v>
      </c>
      <c r="BK288" s="196">
        <f>ROUND(I288*H288,2)</f>
        <v>0</v>
      </c>
      <c r="BL288" s="17" t="s">
        <v>124</v>
      </c>
      <c r="BM288" s="195" t="s">
        <v>429</v>
      </c>
    </row>
    <row r="289" spans="1:65" s="13" customFormat="1" ht="11.25">
      <c r="B289" s="208"/>
      <c r="C289" s="209"/>
      <c r="D289" s="210" t="s">
        <v>173</v>
      </c>
      <c r="E289" s="211" t="s">
        <v>1</v>
      </c>
      <c r="F289" s="212" t="s">
        <v>430</v>
      </c>
      <c r="G289" s="209"/>
      <c r="H289" s="213">
        <v>1</v>
      </c>
      <c r="I289" s="214"/>
      <c r="J289" s="209"/>
      <c r="K289" s="209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173</v>
      </c>
      <c r="AU289" s="219" t="s">
        <v>86</v>
      </c>
      <c r="AV289" s="13" t="s">
        <v>86</v>
      </c>
      <c r="AW289" s="13" t="s">
        <v>32</v>
      </c>
      <c r="AX289" s="13" t="s">
        <v>76</v>
      </c>
      <c r="AY289" s="219" t="s">
        <v>116</v>
      </c>
    </row>
    <row r="290" spans="1:65" s="14" customFormat="1" ht="11.25">
      <c r="B290" s="220"/>
      <c r="C290" s="221"/>
      <c r="D290" s="210" t="s">
        <v>173</v>
      </c>
      <c r="E290" s="222" t="s">
        <v>1</v>
      </c>
      <c r="F290" s="223" t="s">
        <v>175</v>
      </c>
      <c r="G290" s="221"/>
      <c r="H290" s="224">
        <v>1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173</v>
      </c>
      <c r="AU290" s="230" t="s">
        <v>86</v>
      </c>
      <c r="AV290" s="14" t="s">
        <v>176</v>
      </c>
      <c r="AW290" s="14" t="s">
        <v>32</v>
      </c>
      <c r="AX290" s="14" t="s">
        <v>84</v>
      </c>
      <c r="AY290" s="230" t="s">
        <v>116</v>
      </c>
    </row>
    <row r="291" spans="1:65" s="2" customFormat="1" ht="24.2" customHeight="1">
      <c r="A291" s="34"/>
      <c r="B291" s="35"/>
      <c r="C291" s="183" t="s">
        <v>431</v>
      </c>
      <c r="D291" s="183" t="s">
        <v>120</v>
      </c>
      <c r="E291" s="184" t="s">
        <v>432</v>
      </c>
      <c r="F291" s="185" t="s">
        <v>433</v>
      </c>
      <c r="G291" s="186" t="s">
        <v>183</v>
      </c>
      <c r="H291" s="187">
        <v>2</v>
      </c>
      <c r="I291" s="188"/>
      <c r="J291" s="189">
        <f>ROUND(I291*H291,2)</f>
        <v>0</v>
      </c>
      <c r="K291" s="190"/>
      <c r="L291" s="39"/>
      <c r="M291" s="191" t="s">
        <v>1</v>
      </c>
      <c r="N291" s="192" t="s">
        <v>41</v>
      </c>
      <c r="O291" s="71"/>
      <c r="P291" s="193">
        <f>O291*H291</f>
        <v>0</v>
      </c>
      <c r="Q291" s="193">
        <v>5.0000000000000001E-4</v>
      </c>
      <c r="R291" s="193">
        <f>Q291*H291</f>
        <v>1E-3</v>
      </c>
      <c r="S291" s="193">
        <v>0</v>
      </c>
      <c r="T291" s="194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5" t="s">
        <v>124</v>
      </c>
      <c r="AT291" s="195" t="s">
        <v>120</v>
      </c>
      <c r="AU291" s="195" t="s">
        <v>86</v>
      </c>
      <c r="AY291" s="17" t="s">
        <v>116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7" t="s">
        <v>84</v>
      </c>
      <c r="BK291" s="196">
        <f>ROUND(I291*H291,2)</f>
        <v>0</v>
      </c>
      <c r="BL291" s="17" t="s">
        <v>124</v>
      </c>
      <c r="BM291" s="195" t="s">
        <v>434</v>
      </c>
    </row>
    <row r="292" spans="1:65" s="13" customFormat="1" ht="11.25">
      <c r="B292" s="208"/>
      <c r="C292" s="209"/>
      <c r="D292" s="210" t="s">
        <v>173</v>
      </c>
      <c r="E292" s="211" t="s">
        <v>1</v>
      </c>
      <c r="F292" s="212" t="s">
        <v>236</v>
      </c>
      <c r="G292" s="209"/>
      <c r="H292" s="213">
        <v>2</v>
      </c>
      <c r="I292" s="214"/>
      <c r="J292" s="209"/>
      <c r="K292" s="209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173</v>
      </c>
      <c r="AU292" s="219" t="s">
        <v>86</v>
      </c>
      <c r="AV292" s="13" t="s">
        <v>86</v>
      </c>
      <c r="AW292" s="13" t="s">
        <v>32</v>
      </c>
      <c r="AX292" s="13" t="s">
        <v>76</v>
      </c>
      <c r="AY292" s="219" t="s">
        <v>116</v>
      </c>
    </row>
    <row r="293" spans="1:65" s="14" customFormat="1" ht="11.25">
      <c r="B293" s="220"/>
      <c r="C293" s="221"/>
      <c r="D293" s="210" t="s">
        <v>173</v>
      </c>
      <c r="E293" s="222" t="s">
        <v>1</v>
      </c>
      <c r="F293" s="223" t="s">
        <v>175</v>
      </c>
      <c r="G293" s="221"/>
      <c r="H293" s="224">
        <v>2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173</v>
      </c>
      <c r="AU293" s="230" t="s">
        <v>86</v>
      </c>
      <c r="AV293" s="14" t="s">
        <v>176</v>
      </c>
      <c r="AW293" s="14" t="s">
        <v>32</v>
      </c>
      <c r="AX293" s="14" t="s">
        <v>84</v>
      </c>
      <c r="AY293" s="230" t="s">
        <v>116</v>
      </c>
    </row>
    <row r="294" spans="1:65" s="2" customFormat="1" ht="44.25" customHeight="1">
      <c r="A294" s="34"/>
      <c r="B294" s="35"/>
      <c r="C294" s="183" t="s">
        <v>435</v>
      </c>
      <c r="D294" s="183" t="s">
        <v>120</v>
      </c>
      <c r="E294" s="184" t="s">
        <v>436</v>
      </c>
      <c r="F294" s="185" t="s">
        <v>437</v>
      </c>
      <c r="G294" s="186" t="s">
        <v>164</v>
      </c>
      <c r="H294" s="187">
        <v>7.1999999999999995E-2</v>
      </c>
      <c r="I294" s="188"/>
      <c r="J294" s="189">
        <f>ROUND(I294*H294,2)</f>
        <v>0</v>
      </c>
      <c r="K294" s="190"/>
      <c r="L294" s="39"/>
      <c r="M294" s="191" t="s">
        <v>1</v>
      </c>
      <c r="N294" s="192" t="s">
        <v>41</v>
      </c>
      <c r="O294" s="71"/>
      <c r="P294" s="193">
        <f>O294*H294</f>
        <v>0</v>
      </c>
      <c r="Q294" s="193">
        <v>0</v>
      </c>
      <c r="R294" s="193">
        <f>Q294*H294</f>
        <v>0</v>
      </c>
      <c r="S294" s="193">
        <v>0</v>
      </c>
      <c r="T294" s="19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5" t="s">
        <v>124</v>
      </c>
      <c r="AT294" s="195" t="s">
        <v>120</v>
      </c>
      <c r="AU294" s="195" t="s">
        <v>86</v>
      </c>
      <c r="AY294" s="17" t="s">
        <v>116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7" t="s">
        <v>84</v>
      </c>
      <c r="BK294" s="196">
        <f>ROUND(I294*H294,2)</f>
        <v>0</v>
      </c>
      <c r="BL294" s="17" t="s">
        <v>124</v>
      </c>
      <c r="BM294" s="195" t="s">
        <v>438</v>
      </c>
    </row>
    <row r="295" spans="1:65" s="12" customFormat="1" ht="22.9" customHeight="1">
      <c r="B295" s="167"/>
      <c r="C295" s="168"/>
      <c r="D295" s="169" t="s">
        <v>75</v>
      </c>
      <c r="E295" s="181" t="s">
        <v>439</v>
      </c>
      <c r="F295" s="181" t="s">
        <v>440</v>
      </c>
      <c r="G295" s="168"/>
      <c r="H295" s="168"/>
      <c r="I295" s="171"/>
      <c r="J295" s="182">
        <f>BK295</f>
        <v>0</v>
      </c>
      <c r="K295" s="168"/>
      <c r="L295" s="173"/>
      <c r="M295" s="174"/>
      <c r="N295" s="175"/>
      <c r="O295" s="175"/>
      <c r="P295" s="176">
        <f>SUM(P296:P313)</f>
        <v>0</v>
      </c>
      <c r="Q295" s="175"/>
      <c r="R295" s="176">
        <f>SUM(R296:R313)</f>
        <v>0.14291000000000001</v>
      </c>
      <c r="S295" s="175"/>
      <c r="T295" s="177">
        <f>SUM(T296:T313)</f>
        <v>0</v>
      </c>
      <c r="AR295" s="178" t="s">
        <v>86</v>
      </c>
      <c r="AT295" s="179" t="s">
        <v>75</v>
      </c>
      <c r="AU295" s="179" t="s">
        <v>84</v>
      </c>
      <c r="AY295" s="178" t="s">
        <v>116</v>
      </c>
      <c r="BK295" s="180">
        <f>SUM(BK296:BK313)</f>
        <v>0</v>
      </c>
    </row>
    <row r="296" spans="1:65" s="2" customFormat="1" ht="55.5" customHeight="1">
      <c r="A296" s="34"/>
      <c r="B296" s="35"/>
      <c r="C296" s="183" t="s">
        <v>441</v>
      </c>
      <c r="D296" s="183" t="s">
        <v>120</v>
      </c>
      <c r="E296" s="184" t="s">
        <v>442</v>
      </c>
      <c r="F296" s="185" t="s">
        <v>443</v>
      </c>
      <c r="G296" s="186" t="s">
        <v>298</v>
      </c>
      <c r="H296" s="187">
        <v>3</v>
      </c>
      <c r="I296" s="188"/>
      <c r="J296" s="189">
        <f>ROUND(I296*H296,2)</f>
        <v>0</v>
      </c>
      <c r="K296" s="190"/>
      <c r="L296" s="39"/>
      <c r="M296" s="191" t="s">
        <v>1</v>
      </c>
      <c r="N296" s="192" t="s">
        <v>41</v>
      </c>
      <c r="O296" s="71"/>
      <c r="P296" s="193">
        <f>O296*H296</f>
        <v>0</v>
      </c>
      <c r="Q296" s="193">
        <v>1.2460000000000001E-2</v>
      </c>
      <c r="R296" s="193">
        <f>Q296*H296</f>
        <v>3.7380000000000004E-2</v>
      </c>
      <c r="S296" s="193">
        <v>0</v>
      </c>
      <c r="T296" s="194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5" t="s">
        <v>124</v>
      </c>
      <c r="AT296" s="195" t="s">
        <v>120</v>
      </c>
      <c r="AU296" s="195" t="s">
        <v>86</v>
      </c>
      <c r="AY296" s="17" t="s">
        <v>116</v>
      </c>
      <c r="BE296" s="196">
        <f>IF(N296="základní",J296,0)</f>
        <v>0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7" t="s">
        <v>84</v>
      </c>
      <c r="BK296" s="196">
        <f>ROUND(I296*H296,2)</f>
        <v>0</v>
      </c>
      <c r="BL296" s="17" t="s">
        <v>124</v>
      </c>
      <c r="BM296" s="195" t="s">
        <v>444</v>
      </c>
    </row>
    <row r="297" spans="1:65" s="13" customFormat="1" ht="11.25">
      <c r="B297" s="208"/>
      <c r="C297" s="209"/>
      <c r="D297" s="210" t="s">
        <v>173</v>
      </c>
      <c r="E297" s="211" t="s">
        <v>1</v>
      </c>
      <c r="F297" s="212" t="s">
        <v>445</v>
      </c>
      <c r="G297" s="209"/>
      <c r="H297" s="213">
        <v>3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173</v>
      </c>
      <c r="AU297" s="219" t="s">
        <v>86</v>
      </c>
      <c r="AV297" s="13" t="s">
        <v>86</v>
      </c>
      <c r="AW297" s="13" t="s">
        <v>32</v>
      </c>
      <c r="AX297" s="13" t="s">
        <v>76</v>
      </c>
      <c r="AY297" s="219" t="s">
        <v>116</v>
      </c>
    </row>
    <row r="298" spans="1:65" s="14" customFormat="1" ht="11.25">
      <c r="B298" s="220"/>
      <c r="C298" s="221"/>
      <c r="D298" s="210" t="s">
        <v>173</v>
      </c>
      <c r="E298" s="222" t="s">
        <v>1</v>
      </c>
      <c r="F298" s="223" t="s">
        <v>175</v>
      </c>
      <c r="G298" s="221"/>
      <c r="H298" s="224">
        <v>3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173</v>
      </c>
      <c r="AU298" s="230" t="s">
        <v>86</v>
      </c>
      <c r="AV298" s="14" t="s">
        <v>176</v>
      </c>
      <c r="AW298" s="14" t="s">
        <v>32</v>
      </c>
      <c r="AX298" s="14" t="s">
        <v>84</v>
      </c>
      <c r="AY298" s="230" t="s">
        <v>116</v>
      </c>
    </row>
    <row r="299" spans="1:65" s="2" customFormat="1" ht="55.5" customHeight="1">
      <c r="A299" s="34"/>
      <c r="B299" s="35"/>
      <c r="C299" s="183" t="s">
        <v>446</v>
      </c>
      <c r="D299" s="183" t="s">
        <v>120</v>
      </c>
      <c r="E299" s="184" t="s">
        <v>447</v>
      </c>
      <c r="F299" s="185" t="s">
        <v>448</v>
      </c>
      <c r="G299" s="186" t="s">
        <v>298</v>
      </c>
      <c r="H299" s="187">
        <v>1</v>
      </c>
      <c r="I299" s="188"/>
      <c r="J299" s="189">
        <f>ROUND(I299*H299,2)</f>
        <v>0</v>
      </c>
      <c r="K299" s="190"/>
      <c r="L299" s="39"/>
      <c r="M299" s="191" t="s">
        <v>1</v>
      </c>
      <c r="N299" s="192" t="s">
        <v>41</v>
      </c>
      <c r="O299" s="71"/>
      <c r="P299" s="193">
        <f>O299*H299</f>
        <v>0</v>
      </c>
      <c r="Q299" s="193">
        <v>1.545E-2</v>
      </c>
      <c r="R299" s="193">
        <f>Q299*H299</f>
        <v>1.545E-2</v>
      </c>
      <c r="S299" s="193">
        <v>0</v>
      </c>
      <c r="T299" s="19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5" t="s">
        <v>124</v>
      </c>
      <c r="AT299" s="195" t="s">
        <v>120</v>
      </c>
      <c r="AU299" s="195" t="s">
        <v>86</v>
      </c>
      <c r="AY299" s="17" t="s">
        <v>116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7" t="s">
        <v>84</v>
      </c>
      <c r="BK299" s="196">
        <f>ROUND(I299*H299,2)</f>
        <v>0</v>
      </c>
      <c r="BL299" s="17" t="s">
        <v>124</v>
      </c>
      <c r="BM299" s="195" t="s">
        <v>449</v>
      </c>
    </row>
    <row r="300" spans="1:65" s="13" customFormat="1" ht="11.25">
      <c r="B300" s="208"/>
      <c r="C300" s="209"/>
      <c r="D300" s="210" t="s">
        <v>173</v>
      </c>
      <c r="E300" s="211" t="s">
        <v>1</v>
      </c>
      <c r="F300" s="212" t="s">
        <v>174</v>
      </c>
      <c r="G300" s="209"/>
      <c r="H300" s="213">
        <v>1</v>
      </c>
      <c r="I300" s="214"/>
      <c r="J300" s="209"/>
      <c r="K300" s="209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173</v>
      </c>
      <c r="AU300" s="219" t="s">
        <v>86</v>
      </c>
      <c r="AV300" s="13" t="s">
        <v>86</v>
      </c>
      <c r="AW300" s="13" t="s">
        <v>32</v>
      </c>
      <c r="AX300" s="13" t="s">
        <v>76</v>
      </c>
      <c r="AY300" s="219" t="s">
        <v>116</v>
      </c>
    </row>
    <row r="301" spans="1:65" s="14" customFormat="1" ht="11.25">
      <c r="B301" s="220"/>
      <c r="C301" s="221"/>
      <c r="D301" s="210" t="s">
        <v>173</v>
      </c>
      <c r="E301" s="222" t="s">
        <v>1</v>
      </c>
      <c r="F301" s="223" t="s">
        <v>175</v>
      </c>
      <c r="G301" s="221"/>
      <c r="H301" s="224">
        <v>1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173</v>
      </c>
      <c r="AU301" s="230" t="s">
        <v>86</v>
      </c>
      <c r="AV301" s="14" t="s">
        <v>176</v>
      </c>
      <c r="AW301" s="14" t="s">
        <v>32</v>
      </c>
      <c r="AX301" s="14" t="s">
        <v>84</v>
      </c>
      <c r="AY301" s="230" t="s">
        <v>116</v>
      </c>
    </row>
    <row r="302" spans="1:65" s="2" customFormat="1" ht="55.5" customHeight="1">
      <c r="A302" s="34"/>
      <c r="B302" s="35"/>
      <c r="C302" s="183" t="s">
        <v>450</v>
      </c>
      <c r="D302" s="183" t="s">
        <v>120</v>
      </c>
      <c r="E302" s="184" t="s">
        <v>451</v>
      </c>
      <c r="F302" s="185" t="s">
        <v>452</v>
      </c>
      <c r="G302" s="186" t="s">
        <v>298</v>
      </c>
      <c r="H302" s="187">
        <v>1</v>
      </c>
      <c r="I302" s="188"/>
      <c r="J302" s="189">
        <f>ROUND(I302*H302,2)</f>
        <v>0</v>
      </c>
      <c r="K302" s="190"/>
      <c r="L302" s="39"/>
      <c r="M302" s="191" t="s">
        <v>1</v>
      </c>
      <c r="N302" s="192" t="s">
        <v>41</v>
      </c>
      <c r="O302" s="71"/>
      <c r="P302" s="193">
        <f>O302*H302</f>
        <v>0</v>
      </c>
      <c r="Q302" s="193">
        <v>2.1760000000000002E-2</v>
      </c>
      <c r="R302" s="193">
        <f>Q302*H302</f>
        <v>2.1760000000000002E-2</v>
      </c>
      <c r="S302" s="193">
        <v>0</v>
      </c>
      <c r="T302" s="194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5" t="s">
        <v>124</v>
      </c>
      <c r="AT302" s="195" t="s">
        <v>120</v>
      </c>
      <c r="AU302" s="195" t="s">
        <v>86</v>
      </c>
      <c r="AY302" s="17" t="s">
        <v>116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7" t="s">
        <v>84</v>
      </c>
      <c r="BK302" s="196">
        <f>ROUND(I302*H302,2)</f>
        <v>0</v>
      </c>
      <c r="BL302" s="17" t="s">
        <v>124</v>
      </c>
      <c r="BM302" s="195" t="s">
        <v>453</v>
      </c>
    </row>
    <row r="303" spans="1:65" s="13" customFormat="1" ht="11.25">
      <c r="B303" s="208"/>
      <c r="C303" s="209"/>
      <c r="D303" s="210" t="s">
        <v>173</v>
      </c>
      <c r="E303" s="211" t="s">
        <v>1</v>
      </c>
      <c r="F303" s="212" t="s">
        <v>454</v>
      </c>
      <c r="G303" s="209"/>
      <c r="H303" s="213">
        <v>1</v>
      </c>
      <c r="I303" s="214"/>
      <c r="J303" s="209"/>
      <c r="K303" s="209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173</v>
      </c>
      <c r="AU303" s="219" t="s">
        <v>86</v>
      </c>
      <c r="AV303" s="13" t="s">
        <v>86</v>
      </c>
      <c r="AW303" s="13" t="s">
        <v>32</v>
      </c>
      <c r="AX303" s="13" t="s">
        <v>76</v>
      </c>
      <c r="AY303" s="219" t="s">
        <v>116</v>
      </c>
    </row>
    <row r="304" spans="1:65" s="14" customFormat="1" ht="11.25">
      <c r="B304" s="220"/>
      <c r="C304" s="221"/>
      <c r="D304" s="210" t="s">
        <v>173</v>
      </c>
      <c r="E304" s="222" t="s">
        <v>1</v>
      </c>
      <c r="F304" s="223" t="s">
        <v>175</v>
      </c>
      <c r="G304" s="221"/>
      <c r="H304" s="224">
        <v>1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173</v>
      </c>
      <c r="AU304" s="230" t="s">
        <v>86</v>
      </c>
      <c r="AV304" s="14" t="s">
        <v>176</v>
      </c>
      <c r="AW304" s="14" t="s">
        <v>32</v>
      </c>
      <c r="AX304" s="14" t="s">
        <v>84</v>
      </c>
      <c r="AY304" s="230" t="s">
        <v>116</v>
      </c>
    </row>
    <row r="305" spans="1:65" s="2" customFormat="1" ht="55.5" customHeight="1">
      <c r="A305" s="34"/>
      <c r="B305" s="35"/>
      <c r="C305" s="183" t="s">
        <v>455</v>
      </c>
      <c r="D305" s="183" t="s">
        <v>120</v>
      </c>
      <c r="E305" s="184" t="s">
        <v>456</v>
      </c>
      <c r="F305" s="185" t="s">
        <v>457</v>
      </c>
      <c r="G305" s="186" t="s">
        <v>298</v>
      </c>
      <c r="H305" s="187">
        <v>1</v>
      </c>
      <c r="I305" s="188"/>
      <c r="J305" s="189">
        <f>ROUND(I305*H305,2)</f>
        <v>0</v>
      </c>
      <c r="K305" s="190"/>
      <c r="L305" s="39"/>
      <c r="M305" s="191" t="s">
        <v>1</v>
      </c>
      <c r="N305" s="192" t="s">
        <v>41</v>
      </c>
      <c r="O305" s="71"/>
      <c r="P305" s="193">
        <f>O305*H305</f>
        <v>0</v>
      </c>
      <c r="Q305" s="193">
        <v>4.1320000000000003E-2</v>
      </c>
      <c r="R305" s="193">
        <f>Q305*H305</f>
        <v>4.1320000000000003E-2</v>
      </c>
      <c r="S305" s="193">
        <v>0</v>
      </c>
      <c r="T305" s="19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5" t="s">
        <v>124</v>
      </c>
      <c r="AT305" s="195" t="s">
        <v>120</v>
      </c>
      <c r="AU305" s="195" t="s">
        <v>86</v>
      </c>
      <c r="AY305" s="17" t="s">
        <v>116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7" t="s">
        <v>84</v>
      </c>
      <c r="BK305" s="196">
        <f>ROUND(I305*H305,2)</f>
        <v>0</v>
      </c>
      <c r="BL305" s="17" t="s">
        <v>124</v>
      </c>
      <c r="BM305" s="195" t="s">
        <v>458</v>
      </c>
    </row>
    <row r="306" spans="1:65" s="13" customFormat="1" ht="11.25">
      <c r="B306" s="208"/>
      <c r="C306" s="209"/>
      <c r="D306" s="210" t="s">
        <v>173</v>
      </c>
      <c r="E306" s="211" t="s">
        <v>1</v>
      </c>
      <c r="F306" s="212" t="s">
        <v>459</v>
      </c>
      <c r="G306" s="209"/>
      <c r="H306" s="213">
        <v>1</v>
      </c>
      <c r="I306" s="214"/>
      <c r="J306" s="209"/>
      <c r="K306" s="209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173</v>
      </c>
      <c r="AU306" s="219" t="s">
        <v>86</v>
      </c>
      <c r="AV306" s="13" t="s">
        <v>86</v>
      </c>
      <c r="AW306" s="13" t="s">
        <v>32</v>
      </c>
      <c r="AX306" s="13" t="s">
        <v>76</v>
      </c>
      <c r="AY306" s="219" t="s">
        <v>116</v>
      </c>
    </row>
    <row r="307" spans="1:65" s="14" customFormat="1" ht="11.25">
      <c r="B307" s="220"/>
      <c r="C307" s="221"/>
      <c r="D307" s="210" t="s">
        <v>173</v>
      </c>
      <c r="E307" s="222" t="s">
        <v>1</v>
      </c>
      <c r="F307" s="223" t="s">
        <v>175</v>
      </c>
      <c r="G307" s="221"/>
      <c r="H307" s="224">
        <v>1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173</v>
      </c>
      <c r="AU307" s="230" t="s">
        <v>86</v>
      </c>
      <c r="AV307" s="14" t="s">
        <v>176</v>
      </c>
      <c r="AW307" s="14" t="s">
        <v>32</v>
      </c>
      <c r="AX307" s="14" t="s">
        <v>84</v>
      </c>
      <c r="AY307" s="230" t="s">
        <v>116</v>
      </c>
    </row>
    <row r="308" spans="1:65" s="2" customFormat="1" ht="49.15" customHeight="1">
      <c r="A308" s="34"/>
      <c r="B308" s="35"/>
      <c r="C308" s="183" t="s">
        <v>460</v>
      </c>
      <c r="D308" s="183" t="s">
        <v>120</v>
      </c>
      <c r="E308" s="184" t="s">
        <v>461</v>
      </c>
      <c r="F308" s="185" t="s">
        <v>462</v>
      </c>
      <c r="G308" s="186" t="s">
        <v>298</v>
      </c>
      <c r="H308" s="187">
        <v>3</v>
      </c>
      <c r="I308" s="188"/>
      <c r="J308" s="189">
        <f>ROUND(I308*H308,2)</f>
        <v>0</v>
      </c>
      <c r="K308" s="190"/>
      <c r="L308" s="39"/>
      <c r="M308" s="191" t="s">
        <v>1</v>
      </c>
      <c r="N308" s="192" t="s">
        <v>41</v>
      </c>
      <c r="O308" s="71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5" t="s">
        <v>124</v>
      </c>
      <c r="AT308" s="195" t="s">
        <v>120</v>
      </c>
      <c r="AU308" s="195" t="s">
        <v>86</v>
      </c>
      <c r="AY308" s="17" t="s">
        <v>116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7" t="s">
        <v>84</v>
      </c>
      <c r="BK308" s="196">
        <f>ROUND(I308*H308,2)</f>
        <v>0</v>
      </c>
      <c r="BL308" s="17" t="s">
        <v>124</v>
      </c>
      <c r="BM308" s="195" t="s">
        <v>463</v>
      </c>
    </row>
    <row r="309" spans="1:65" s="2" customFormat="1" ht="37.9" customHeight="1">
      <c r="A309" s="34"/>
      <c r="B309" s="35"/>
      <c r="C309" s="183" t="s">
        <v>464</v>
      </c>
      <c r="D309" s="183" t="s">
        <v>120</v>
      </c>
      <c r="E309" s="184" t="s">
        <v>465</v>
      </c>
      <c r="F309" s="185" t="s">
        <v>466</v>
      </c>
      <c r="G309" s="186" t="s">
        <v>183</v>
      </c>
      <c r="H309" s="187">
        <v>3</v>
      </c>
      <c r="I309" s="188"/>
      <c r="J309" s="189">
        <f>ROUND(I309*H309,2)</f>
        <v>0</v>
      </c>
      <c r="K309" s="190"/>
      <c r="L309" s="39"/>
      <c r="M309" s="191" t="s">
        <v>1</v>
      </c>
      <c r="N309" s="192" t="s">
        <v>41</v>
      </c>
      <c r="O309" s="71"/>
      <c r="P309" s="193">
        <f>O309*H309</f>
        <v>0</v>
      </c>
      <c r="Q309" s="193">
        <v>8.9999999999999993E-3</v>
      </c>
      <c r="R309" s="193">
        <f>Q309*H309</f>
        <v>2.6999999999999996E-2</v>
      </c>
      <c r="S309" s="193">
        <v>0</v>
      </c>
      <c r="T309" s="194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5" t="s">
        <v>124</v>
      </c>
      <c r="AT309" s="195" t="s">
        <v>120</v>
      </c>
      <c r="AU309" s="195" t="s">
        <v>86</v>
      </c>
      <c r="AY309" s="17" t="s">
        <v>116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7" t="s">
        <v>84</v>
      </c>
      <c r="BK309" s="196">
        <f>ROUND(I309*H309,2)</f>
        <v>0</v>
      </c>
      <c r="BL309" s="17" t="s">
        <v>124</v>
      </c>
      <c r="BM309" s="195" t="s">
        <v>467</v>
      </c>
    </row>
    <row r="310" spans="1:65" s="13" customFormat="1" ht="11.25">
      <c r="B310" s="208"/>
      <c r="C310" s="209"/>
      <c r="D310" s="210" t="s">
        <v>173</v>
      </c>
      <c r="E310" s="211" t="s">
        <v>1</v>
      </c>
      <c r="F310" s="212" t="s">
        <v>468</v>
      </c>
      <c r="G310" s="209"/>
      <c r="H310" s="213">
        <v>3</v>
      </c>
      <c r="I310" s="214"/>
      <c r="J310" s="209"/>
      <c r="K310" s="209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173</v>
      </c>
      <c r="AU310" s="219" t="s">
        <v>86</v>
      </c>
      <c r="AV310" s="13" t="s">
        <v>86</v>
      </c>
      <c r="AW310" s="13" t="s">
        <v>32</v>
      </c>
      <c r="AX310" s="13" t="s">
        <v>76</v>
      </c>
      <c r="AY310" s="219" t="s">
        <v>116</v>
      </c>
    </row>
    <row r="311" spans="1:65" s="14" customFormat="1" ht="11.25">
      <c r="B311" s="220"/>
      <c r="C311" s="221"/>
      <c r="D311" s="210" t="s">
        <v>173</v>
      </c>
      <c r="E311" s="222" t="s">
        <v>1</v>
      </c>
      <c r="F311" s="223" t="s">
        <v>175</v>
      </c>
      <c r="G311" s="221"/>
      <c r="H311" s="224">
        <v>3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173</v>
      </c>
      <c r="AU311" s="230" t="s">
        <v>86</v>
      </c>
      <c r="AV311" s="14" t="s">
        <v>176</v>
      </c>
      <c r="AW311" s="14" t="s">
        <v>32</v>
      </c>
      <c r="AX311" s="14" t="s">
        <v>84</v>
      </c>
      <c r="AY311" s="230" t="s">
        <v>116</v>
      </c>
    </row>
    <row r="312" spans="1:65" s="2" customFormat="1" ht="33" customHeight="1">
      <c r="A312" s="34"/>
      <c r="B312" s="35"/>
      <c r="C312" s="183" t="s">
        <v>469</v>
      </c>
      <c r="D312" s="183" t="s">
        <v>120</v>
      </c>
      <c r="E312" s="184" t="s">
        <v>470</v>
      </c>
      <c r="F312" s="185" t="s">
        <v>471</v>
      </c>
      <c r="G312" s="186" t="s">
        <v>472</v>
      </c>
      <c r="H312" s="187">
        <v>60</v>
      </c>
      <c r="I312" s="188"/>
      <c r="J312" s="189">
        <f>ROUND(I312*H312,2)</f>
        <v>0</v>
      </c>
      <c r="K312" s="190"/>
      <c r="L312" s="39"/>
      <c r="M312" s="191" t="s">
        <v>1</v>
      </c>
      <c r="N312" s="192" t="s">
        <v>41</v>
      </c>
      <c r="O312" s="71"/>
      <c r="P312" s="193">
        <f>O312*H312</f>
        <v>0</v>
      </c>
      <c r="Q312" s="193">
        <v>0</v>
      </c>
      <c r="R312" s="193">
        <f>Q312*H312</f>
        <v>0</v>
      </c>
      <c r="S312" s="193">
        <v>0</v>
      </c>
      <c r="T312" s="194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5" t="s">
        <v>124</v>
      </c>
      <c r="AT312" s="195" t="s">
        <v>120</v>
      </c>
      <c r="AU312" s="195" t="s">
        <v>86</v>
      </c>
      <c r="AY312" s="17" t="s">
        <v>116</v>
      </c>
      <c r="BE312" s="196">
        <f>IF(N312="základní",J312,0)</f>
        <v>0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7" t="s">
        <v>84</v>
      </c>
      <c r="BK312" s="196">
        <f>ROUND(I312*H312,2)</f>
        <v>0</v>
      </c>
      <c r="BL312" s="17" t="s">
        <v>124</v>
      </c>
      <c r="BM312" s="195" t="s">
        <v>473</v>
      </c>
    </row>
    <row r="313" spans="1:65" s="2" customFormat="1" ht="44.25" customHeight="1">
      <c r="A313" s="34"/>
      <c r="B313" s="35"/>
      <c r="C313" s="183" t="s">
        <v>474</v>
      </c>
      <c r="D313" s="183" t="s">
        <v>120</v>
      </c>
      <c r="E313" s="184" t="s">
        <v>475</v>
      </c>
      <c r="F313" s="185" t="s">
        <v>476</v>
      </c>
      <c r="G313" s="186" t="s">
        <v>164</v>
      </c>
      <c r="H313" s="187">
        <v>0.14299999999999999</v>
      </c>
      <c r="I313" s="188"/>
      <c r="J313" s="189">
        <f>ROUND(I313*H313,2)</f>
        <v>0</v>
      </c>
      <c r="K313" s="190"/>
      <c r="L313" s="39"/>
      <c r="M313" s="242" t="s">
        <v>1</v>
      </c>
      <c r="N313" s="243" t="s">
        <v>41</v>
      </c>
      <c r="O313" s="244"/>
      <c r="P313" s="245">
        <f>O313*H313</f>
        <v>0</v>
      </c>
      <c r="Q313" s="245">
        <v>0</v>
      </c>
      <c r="R313" s="245">
        <f>Q313*H313</f>
        <v>0</v>
      </c>
      <c r="S313" s="245">
        <v>0</v>
      </c>
      <c r="T313" s="24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5" t="s">
        <v>124</v>
      </c>
      <c r="AT313" s="195" t="s">
        <v>120</v>
      </c>
      <c r="AU313" s="195" t="s">
        <v>86</v>
      </c>
      <c r="AY313" s="17" t="s">
        <v>116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7" t="s">
        <v>84</v>
      </c>
      <c r="BK313" s="196">
        <f>ROUND(I313*H313,2)</f>
        <v>0</v>
      </c>
      <c r="BL313" s="17" t="s">
        <v>124</v>
      </c>
      <c r="BM313" s="195" t="s">
        <v>477</v>
      </c>
    </row>
    <row r="314" spans="1:65" s="2" customFormat="1" ht="6.95" customHeight="1">
      <c r="A314" s="34"/>
      <c r="B314" s="54"/>
      <c r="C314" s="55"/>
      <c r="D314" s="55"/>
      <c r="E314" s="55"/>
      <c r="F314" s="55"/>
      <c r="G314" s="55"/>
      <c r="H314" s="55"/>
      <c r="I314" s="55"/>
      <c r="J314" s="55"/>
      <c r="K314" s="55"/>
      <c r="L314" s="39"/>
      <c r="M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</row>
  </sheetData>
  <sheetProtection algorithmName="SHA-512" hashValue="b2/f57dOnOyrUnE1XK5+HnVfxTp7TjQM+xrpcHKnw9JJjujnYNDaA+0stRLfeGVShkKzSrw4vCPz+aYZIb3Afw==" saltValue="VYesAUlSR1iJrUMDP3JdNST+Ft8sZopt0gs9BS5mIlIrPa6PoxYjzZWbS+csjZ0ESQuRP/AcfDUk6p8LKZfkzg==" spinCount="100000" sheet="1" objects="1" scenarios="1" formatColumns="0" formatRows="0" autoFilter="0"/>
  <autoFilter ref="C121:K31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193.1 - Vytápění</vt:lpstr>
      <vt:lpstr>'193.1 - Vytápění'!Názvy_tisku</vt:lpstr>
      <vt:lpstr>'Rekapitulace stavby'!Názvy_tisku</vt:lpstr>
      <vt:lpstr>'193.1 - Vytápění'!Oblast_tisku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LAPTOP-5BQMCGNP\Uživatel</dc:creator>
  <cp:lastModifiedBy>Pavel</cp:lastModifiedBy>
  <dcterms:created xsi:type="dcterms:W3CDTF">2022-05-16T06:48:40Z</dcterms:created>
  <dcterms:modified xsi:type="dcterms:W3CDTF">2022-05-24T06:58:30Z</dcterms:modified>
</cp:coreProperties>
</file>